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35" windowWidth="10005" windowHeight="9705" tabRatio="400" firstSheet="1" activeTab="1"/>
  </bookViews>
  <sheets>
    <sheet name="Original Data" sheetId="1" state="hidden" r:id="rId1"/>
    <sheet name="Master" sheetId="16" r:id="rId2"/>
  </sheets>
  <definedNames>
    <definedName name="_xlnm._FilterDatabase" localSheetId="1" hidden="1">Master!$A$4:$AS$51</definedName>
    <definedName name="_xlnm._FilterDatabase" localSheetId="0" hidden="1">'Original Data'!$A$1:$AG$1</definedName>
  </definedNames>
  <calcPr calcId="145621"/>
</workbook>
</file>

<file path=xl/calcChain.xml><?xml version="1.0" encoding="utf-8"?>
<calcChain xmlns="http://schemas.openxmlformats.org/spreadsheetml/2006/main">
  <c r="G53" i="16" l="1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4" i="16"/>
  <c r="G45" i="16"/>
  <c r="G46" i="16"/>
  <c r="G47" i="16"/>
  <c r="G48" i="16"/>
  <c r="G49" i="16"/>
  <c r="G50" i="16"/>
  <c r="G51" i="16"/>
  <c r="G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3" i="16"/>
  <c r="F44" i="16"/>
  <c r="F45" i="16"/>
  <c r="F46" i="16"/>
  <c r="F47" i="16"/>
  <c r="F48" i="16"/>
  <c r="F49" i="16"/>
  <c r="F50" i="16"/>
  <c r="F51" i="16"/>
  <c r="F5" i="16"/>
  <c r="E53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" i="16"/>
  <c r="D53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4" i="16"/>
  <c r="D45" i="16"/>
  <c r="D46" i="16"/>
  <c r="D47" i="16"/>
  <c r="D48" i="16"/>
  <c r="D49" i="16"/>
  <c r="D50" i="16"/>
  <c r="D51" i="16"/>
  <c r="D5" i="16"/>
  <c r="C53" i="16"/>
  <c r="C44" i="16"/>
  <c r="C45" i="16"/>
  <c r="C46" i="16"/>
  <c r="C47" i="16"/>
  <c r="C48" i="16"/>
  <c r="C49" i="16"/>
  <c r="C50" i="16"/>
  <c r="C51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5" i="16"/>
  <c r="AR58" i="16"/>
  <c r="AR57" i="16"/>
  <c r="AR56" i="16"/>
  <c r="AR55" i="16"/>
  <c r="AR54" i="16"/>
  <c r="AR53" i="16"/>
  <c r="AS58" i="16"/>
  <c r="AS57" i="16"/>
  <c r="AS56" i="16"/>
  <c r="AS55" i="16"/>
  <c r="AS53" i="16"/>
  <c r="AT55" i="16"/>
  <c r="AT53" i="16"/>
  <c r="AU53" i="16"/>
  <c r="AV53" i="16"/>
  <c r="AW53" i="16"/>
  <c r="AX53" i="16"/>
  <c r="J44" i="16"/>
  <c r="J45" i="16"/>
  <c r="J46" i="16"/>
  <c r="J47" i="16"/>
  <c r="J48" i="16"/>
  <c r="J49" i="16"/>
  <c r="J50" i="16"/>
  <c r="J51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5" i="16"/>
  <c r="I42" i="16"/>
  <c r="I44" i="16"/>
  <c r="I45" i="16"/>
  <c r="I46" i="16"/>
  <c r="I47" i="16"/>
  <c r="I48" i="16"/>
  <c r="I49" i="16"/>
  <c r="I50" i="16"/>
  <c r="I51" i="16"/>
  <c r="I6" i="16"/>
  <c r="I7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5" i="16"/>
  <c r="H42" i="16"/>
  <c r="H44" i="16"/>
  <c r="H45" i="16"/>
  <c r="H46" i="16"/>
  <c r="H47" i="16"/>
  <c r="H48" i="16"/>
  <c r="H49" i="16"/>
  <c r="H50" i="16"/>
  <c r="H51" i="16"/>
  <c r="K44" i="16"/>
  <c r="K45" i="16"/>
  <c r="K46" i="16"/>
  <c r="K47" i="16"/>
  <c r="K48" i="16"/>
  <c r="K49" i="16"/>
  <c r="K50" i="16"/>
  <c r="K51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5" i="16"/>
  <c r="K6" i="16"/>
  <c r="AY53" i="16"/>
  <c r="K53" i="16" s="1"/>
  <c r="L19" i="16"/>
  <c r="L18" i="16"/>
  <c r="L9" i="16"/>
  <c r="L7" i="16"/>
  <c r="L6" i="16"/>
  <c r="L23" i="16"/>
  <c r="L25" i="16"/>
  <c r="L26" i="16"/>
  <c r="L33" i="16"/>
  <c r="L38" i="16"/>
  <c r="L41" i="16"/>
  <c r="L43" i="16"/>
  <c r="L44" i="16"/>
  <c r="L45" i="16"/>
  <c r="L46" i="16"/>
  <c r="L47" i="16"/>
  <c r="L48" i="16"/>
  <c r="L49" i="16"/>
  <c r="L50" i="16"/>
  <c r="L51" i="16"/>
  <c r="L8" i="16"/>
  <c r="L10" i="16"/>
  <c r="L11" i="16"/>
  <c r="L12" i="16"/>
  <c r="L13" i="16"/>
  <c r="L14" i="16"/>
  <c r="L15" i="16"/>
  <c r="L16" i="16"/>
  <c r="L17" i="16"/>
  <c r="L20" i="16"/>
  <c r="L21" i="16"/>
  <c r="L22" i="16"/>
  <c r="L24" i="16"/>
  <c r="L27" i="16"/>
  <c r="L28" i="16"/>
  <c r="L29" i="16"/>
  <c r="L30" i="16"/>
  <c r="L31" i="16"/>
  <c r="L32" i="16"/>
  <c r="L34" i="16"/>
  <c r="L35" i="16"/>
  <c r="L36" i="16"/>
  <c r="L37" i="16"/>
  <c r="L39" i="16"/>
  <c r="L40" i="16"/>
  <c r="L42" i="16"/>
  <c r="L5" i="16"/>
  <c r="AZ53" i="16"/>
  <c r="AS54" i="16"/>
  <c r="AT54" i="16"/>
  <c r="AU54" i="16"/>
  <c r="AV54" i="16"/>
  <c r="AW54" i="16"/>
  <c r="AX54" i="16"/>
  <c r="AY54" i="16"/>
  <c r="AZ54" i="16"/>
  <c r="AU55" i="16"/>
  <c r="AV55" i="16"/>
  <c r="AW55" i="16"/>
  <c r="AX55" i="16"/>
  <c r="AY55" i="16"/>
  <c r="AZ55" i="16"/>
  <c r="AT56" i="16"/>
  <c r="AU56" i="16"/>
  <c r="AV56" i="16"/>
  <c r="AW56" i="16"/>
  <c r="AX56" i="16"/>
  <c r="AY56" i="16"/>
  <c r="AZ56" i="16"/>
  <c r="AT57" i="16"/>
  <c r="AU57" i="16"/>
  <c r="AV57" i="16"/>
  <c r="AW57" i="16"/>
  <c r="AX57" i="16"/>
  <c r="AY57" i="16"/>
  <c r="AZ57" i="16"/>
  <c r="AT58" i="16"/>
  <c r="AU58" i="16"/>
  <c r="AV58" i="16"/>
  <c r="AW58" i="16"/>
  <c r="AX58" i="16"/>
  <c r="AY58" i="16"/>
  <c r="AZ58" i="16"/>
  <c r="H41" i="16" l="1"/>
  <c r="H26" i="16"/>
  <c r="H27" i="16" l="1"/>
  <c r="H11" i="16" l="1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6" i="16" l="1"/>
  <c r="H7" i="16"/>
  <c r="H8" i="16"/>
  <c r="H9" i="16"/>
  <c r="H10" i="16"/>
  <c r="AQ58" i="16"/>
  <c r="AP58" i="16"/>
  <c r="AO58" i="16"/>
  <c r="AN58" i="16"/>
  <c r="AM58" i="16"/>
  <c r="AL58" i="16"/>
  <c r="AK58" i="16"/>
  <c r="AJ58" i="16"/>
  <c r="AI58" i="16"/>
  <c r="AH58" i="16"/>
  <c r="AG58" i="16"/>
  <c r="AF58" i="16"/>
  <c r="AE58" i="16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AQ57" i="16"/>
  <c r="AP57" i="16"/>
  <c r="AO57" i="16"/>
  <c r="AN57" i="16"/>
  <c r="AM57" i="16"/>
  <c r="AL57" i="16"/>
  <c r="AK57" i="16"/>
  <c r="AJ57" i="16"/>
  <c r="AI57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AQ56" i="16"/>
  <c r="AP56" i="16"/>
  <c r="AO56" i="16"/>
  <c r="AN56" i="16"/>
  <c r="AM56" i="16"/>
  <c r="AL56" i="16"/>
  <c r="AK56" i="16"/>
  <c r="AJ56" i="16"/>
  <c r="AI56" i="16"/>
  <c r="AH56" i="16"/>
  <c r="AG56" i="16"/>
  <c r="AF56" i="16"/>
  <c r="AE56" i="16"/>
  <c r="AD56" i="16"/>
  <c r="AC56" i="16"/>
  <c r="AB56" i="16"/>
  <c r="AA56" i="16"/>
  <c r="Z56" i="16"/>
  <c r="Y56" i="16"/>
  <c r="X56" i="16"/>
  <c r="W56" i="16"/>
  <c r="V56" i="16"/>
  <c r="U56" i="16"/>
  <c r="T56" i="16"/>
  <c r="S56" i="16"/>
  <c r="R56" i="16"/>
  <c r="Q56" i="16"/>
  <c r="P56" i="16"/>
  <c r="O56" i="16"/>
  <c r="N56" i="16"/>
  <c r="AQ55" i="16"/>
  <c r="AP55" i="16"/>
  <c r="AO55" i="16"/>
  <c r="AN55" i="16"/>
  <c r="AM55" i="16"/>
  <c r="AL55" i="16"/>
  <c r="AK55" i="16"/>
  <c r="AJ55" i="16"/>
  <c r="AI55" i="16"/>
  <c r="AH55" i="16"/>
  <c r="AG55" i="16"/>
  <c r="AF55" i="16"/>
  <c r="AE55" i="16"/>
  <c r="AD55" i="16"/>
  <c r="AC55" i="16"/>
  <c r="AB55" i="16"/>
  <c r="AA55" i="16"/>
  <c r="Z55" i="16"/>
  <c r="Y55" i="16"/>
  <c r="X55" i="16"/>
  <c r="W55" i="16"/>
  <c r="V55" i="16"/>
  <c r="U55" i="16"/>
  <c r="T55" i="16"/>
  <c r="S55" i="16"/>
  <c r="R55" i="16"/>
  <c r="Q55" i="16"/>
  <c r="P55" i="16"/>
  <c r="O55" i="16"/>
  <c r="N55" i="16"/>
  <c r="AQ54" i="16"/>
  <c r="AP54" i="16"/>
  <c r="AO54" i="16"/>
  <c r="AN54" i="16"/>
  <c r="AM54" i="16"/>
  <c r="AL54" i="16"/>
  <c r="AK54" i="16"/>
  <c r="AJ54" i="16"/>
  <c r="AI54" i="16"/>
  <c r="AH54" i="16"/>
  <c r="AG54" i="16"/>
  <c r="AF54" i="16"/>
  <c r="AE54" i="16"/>
  <c r="AD54" i="16"/>
  <c r="AC54" i="16"/>
  <c r="AB54" i="16"/>
  <c r="AA54" i="16"/>
  <c r="Z54" i="16"/>
  <c r="Y54" i="16"/>
  <c r="X54" i="16"/>
  <c r="W54" i="16"/>
  <c r="V54" i="16"/>
  <c r="U54" i="16"/>
  <c r="T54" i="16"/>
  <c r="S54" i="16"/>
  <c r="R54" i="16"/>
  <c r="Q54" i="16"/>
  <c r="P54" i="16"/>
  <c r="O54" i="16"/>
  <c r="N54" i="16"/>
  <c r="AQ53" i="16"/>
  <c r="AP53" i="16"/>
  <c r="AO53" i="16"/>
  <c r="AN53" i="16"/>
  <c r="AM53" i="16"/>
  <c r="AL53" i="16"/>
  <c r="AK53" i="16"/>
  <c r="AJ53" i="16"/>
  <c r="AI53" i="16"/>
  <c r="AH53" i="16"/>
  <c r="AG53" i="16"/>
  <c r="AF53" i="16"/>
  <c r="AE53" i="16"/>
  <c r="AD53" i="16"/>
  <c r="AC53" i="16"/>
  <c r="J53" i="16" s="1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H5" i="16"/>
  <c r="I53" i="16" l="1"/>
  <c r="H53" i="16"/>
  <c r="L53" i="16"/>
  <c r="F55" i="16"/>
  <c r="G54" i="16"/>
  <c r="H55" i="16"/>
  <c r="I58" i="16"/>
  <c r="J55" i="16"/>
  <c r="H58" i="16"/>
  <c r="F56" i="16"/>
  <c r="C58" i="16"/>
  <c r="K58" i="16"/>
  <c r="D57" i="16"/>
  <c r="L57" i="16"/>
  <c r="J54" i="16"/>
  <c r="H56" i="16"/>
  <c r="F58" i="16"/>
  <c r="I55" i="16"/>
  <c r="G57" i="16"/>
  <c r="E56" i="16"/>
  <c r="C54" i="16"/>
  <c r="K55" i="16"/>
  <c r="I57" i="16"/>
  <c r="G58" i="16"/>
  <c r="H54" i="16"/>
  <c r="G55" i="16"/>
  <c r="E57" i="16"/>
  <c r="D58" i="16"/>
  <c r="L58" i="16"/>
  <c r="I54" i="16"/>
  <c r="G56" i="16"/>
  <c r="F57" i="16"/>
  <c r="E58" i="16"/>
  <c r="D54" i="16"/>
  <c r="L54" i="16"/>
  <c r="C55" i="16"/>
  <c r="J56" i="16"/>
  <c r="E54" i="16"/>
  <c r="D55" i="16"/>
  <c r="L55" i="16"/>
  <c r="C56" i="16"/>
  <c r="K56" i="16"/>
  <c r="J57" i="16"/>
  <c r="K54" i="16"/>
  <c r="I56" i="16"/>
  <c r="H57" i="16"/>
  <c r="F54" i="16"/>
  <c r="E55" i="16"/>
  <c r="D56" i="16"/>
  <c r="L56" i="16"/>
  <c r="C57" i="16"/>
  <c r="K57" i="16"/>
  <c r="J58" i="16"/>
</calcChain>
</file>

<file path=xl/sharedStrings.xml><?xml version="1.0" encoding="utf-8"?>
<sst xmlns="http://schemas.openxmlformats.org/spreadsheetml/2006/main" count="335" uniqueCount="157">
  <si>
    <t>Location</t>
  </si>
  <si>
    <t>1. Municipal population</t>
  </si>
  <si>
    <t>2. Operational funding from federal government</t>
  </si>
  <si>
    <t>3. Operational funding from state government</t>
  </si>
  <si>
    <t>4. Operational funding from local government</t>
  </si>
  <si>
    <t>5. Capital funding from federal government</t>
  </si>
  <si>
    <t>6. Capital funding from state government</t>
  </si>
  <si>
    <t>7. Capital funding from local government</t>
  </si>
  <si>
    <t>8. Other income not included above</t>
  </si>
  <si>
    <t>9. Employee costs</t>
  </si>
  <si>
    <t>10. Operating and corporate expenses</t>
  </si>
  <si>
    <t>11. Total expenditure on library materials</t>
  </si>
  <si>
    <t>12. Capital expenditure</t>
  </si>
  <si>
    <t>13. Other expenditure not included above</t>
  </si>
  <si>
    <t>14. Number of full time equivalent employees</t>
  </si>
  <si>
    <t>15. Total number of physical items</t>
  </si>
  <si>
    <t>16. Total number of ebooks</t>
  </si>
  <si>
    <t>17. Total number of items for loan</t>
  </si>
  <si>
    <t>18. Number of items purchased in the last 5 years</t>
  </si>
  <si>
    <t>19. Total number of loans of physical items</t>
  </si>
  <si>
    <t>20. Total number of loans of ebooks</t>
  </si>
  <si>
    <t>21. Total number of active members</t>
  </si>
  <si>
    <t>22. Total number of physical library visits</t>
  </si>
  <si>
    <t>23. Program attendance</t>
  </si>
  <si>
    <t>24. Number of wifi sessions</t>
  </si>
  <si>
    <t>25. Number of computer bookings</t>
  </si>
  <si>
    <t>26. Number of library branches</t>
  </si>
  <si>
    <t>27. Number of mobile library vehicles</t>
  </si>
  <si>
    <t>28. Number of other library outlets not included above</t>
  </si>
  <si>
    <t>29. Total opening hours</t>
  </si>
  <si>
    <t>30. Number of public access devices</t>
  </si>
  <si>
    <t>31. Satisfaction rating from customer survey</t>
  </si>
  <si>
    <t>Eastern Regional Libraries Corporation</t>
  </si>
  <si>
    <t>Yarra Plenty Regional Library Service</t>
  </si>
  <si>
    <t/>
  </si>
  <si>
    <t>Casey-Cardinia Library Corporation</t>
  </si>
  <si>
    <t>Whitehorse Manningham Regional Library Corporation</t>
  </si>
  <si>
    <t>Geelong Regional Library Corporation</t>
  </si>
  <si>
    <t>Brimbank Libraries</t>
  </si>
  <si>
    <t>Wyndham City Library Service</t>
  </si>
  <si>
    <t>Hume Libraries</t>
  </si>
  <si>
    <t>Monash Public Library Service</t>
  </si>
  <si>
    <t>Central Highlands Libraries</t>
  </si>
  <si>
    <t>Goldfields Library Corporation</t>
  </si>
  <si>
    <t>City of Boroondara Library Service</t>
  </si>
  <si>
    <t>Moreland City Libraries</t>
  </si>
  <si>
    <t>Mornington Peninsula Library</t>
  </si>
  <si>
    <t>Kingston Information &amp; Library Service</t>
  </si>
  <si>
    <t>Darebin Libraries</t>
  </si>
  <si>
    <t>Greater Dandenong Libraries</t>
  </si>
  <si>
    <t>Glen Eira Library Service</t>
  </si>
  <si>
    <t>Frankston Library Service</t>
  </si>
  <si>
    <t>Melton Library &amp; Information Service</t>
  </si>
  <si>
    <t>Melbourne Library Service</t>
  </si>
  <si>
    <t>Moonee Valley Library Service</t>
  </si>
  <si>
    <t>West Gippsland Regional Library Corporation</t>
  </si>
  <si>
    <t>Stonnington Library &amp; Information Service</t>
  </si>
  <si>
    <t>Port Phillip Library Service</t>
  </si>
  <si>
    <t>Goulburn Valley Regional Library Corporation</t>
  </si>
  <si>
    <t>Bayside Library Service</t>
  </si>
  <si>
    <t>Hobsons Bay Libraries</t>
  </si>
  <si>
    <t>Corangamite Regional Library Corporation</t>
  </si>
  <si>
    <t>Yarra Libraries</t>
  </si>
  <si>
    <t>Maribyrnong Library Service</t>
  </si>
  <si>
    <t>Latrobe City Libraries</t>
  </si>
  <si>
    <t>High Country Library Corporation</t>
  </si>
  <si>
    <t>Mildura Rural City Council Library Service</t>
  </si>
  <si>
    <t>Wimmera Regional Library Corporation</t>
  </si>
  <si>
    <t>East Gippsland Shire Library</t>
  </si>
  <si>
    <t>Wellington Shire Library</t>
  </si>
  <si>
    <t>Mitchell Shire Library &amp; Information Service</t>
  </si>
  <si>
    <t>Wodonga Library</t>
  </si>
  <si>
    <t>Campaspe Library Services</t>
  </si>
  <si>
    <t>Swan Hill Regional Library Service</t>
  </si>
  <si>
    <t>Glenelg Libraries</t>
  </si>
  <si>
    <t>Vision Australia Information Library Service</t>
  </si>
  <si>
    <t>Indigo Library Service</t>
  </si>
  <si>
    <t>Murrindindi Library Service</t>
  </si>
  <si>
    <t>Gannawarra Library Service</t>
  </si>
  <si>
    <t>Towong Library Service</t>
  </si>
  <si>
    <t>Total</t>
  </si>
  <si>
    <t>N</t>
  </si>
  <si>
    <t>Avg</t>
  </si>
  <si>
    <t>Max</t>
  </si>
  <si>
    <t>Min</t>
  </si>
  <si>
    <t>Median</t>
  </si>
  <si>
    <t>Responses</t>
  </si>
  <si>
    <t>Average</t>
  </si>
  <si>
    <t>Maximum</t>
  </si>
  <si>
    <t>Minimum</t>
  </si>
  <si>
    <t>x</t>
  </si>
  <si>
    <t>1. Active library members</t>
  </si>
  <si>
    <t>3. Turnover rate - physical items</t>
  </si>
  <si>
    <t>4. Turnover rate - digital items</t>
  </si>
  <si>
    <t>5. Physical quality of library collection</t>
  </si>
  <si>
    <t>18. Number of physical items purchased in the last 5 years</t>
  </si>
  <si>
    <t>6. Cost of library service per capita</t>
  </si>
  <si>
    <t>7. Cost of library service per visit</t>
  </si>
  <si>
    <t>10. Customer satisfaction rating</t>
  </si>
  <si>
    <t>Geelong RLC</t>
  </si>
  <si>
    <t>Corangamite RLC</t>
  </si>
  <si>
    <t>Murrindindi LS</t>
  </si>
  <si>
    <t>Wyndham City LS</t>
  </si>
  <si>
    <t>High Country LC</t>
  </si>
  <si>
    <t>Mitchell Shire L&amp;IS</t>
  </si>
  <si>
    <t>Indigo LS</t>
  </si>
  <si>
    <t>Swan Hill RLS</t>
  </si>
  <si>
    <t>Goulburn Valley RLC</t>
  </si>
  <si>
    <t>Goldfields LC</t>
  </si>
  <si>
    <t>Glen Eira LS</t>
  </si>
  <si>
    <t>Mildura Rural City Council LS</t>
  </si>
  <si>
    <t>Port Phillip LS</t>
  </si>
  <si>
    <t>Frankston LS</t>
  </si>
  <si>
    <t>Melbourne LS</t>
  </si>
  <si>
    <t>Vision Australia ILS</t>
  </si>
  <si>
    <t>West Gippsland RLC</t>
  </si>
  <si>
    <t>Melton L&amp;IS</t>
  </si>
  <si>
    <t>Whitehorse Manningham RLC</t>
  </si>
  <si>
    <t>Stonnington L&amp;IS</t>
  </si>
  <si>
    <t>Moonee Valley LS</t>
  </si>
  <si>
    <t>Yarra Plenty RLS</t>
  </si>
  <si>
    <t>City of Boroondara LS</t>
  </si>
  <si>
    <t>Casey-Cardinia LC</t>
  </si>
  <si>
    <t>Eastern RLC</t>
  </si>
  <si>
    <t>Wimmera RLC</t>
  </si>
  <si>
    <t>Gannawarra LS</t>
  </si>
  <si>
    <t>Monash PLS</t>
  </si>
  <si>
    <t>Kingston I&amp;LS</t>
  </si>
  <si>
    <t>Bayside LS</t>
  </si>
  <si>
    <t>Campaspe LS</t>
  </si>
  <si>
    <t>Towong LS</t>
  </si>
  <si>
    <t>Maribyrnong LS</t>
  </si>
  <si>
    <t>Victoria</t>
  </si>
  <si>
    <t>2. Attendance at library programs per capita ('000)</t>
  </si>
  <si>
    <t>8. Staff EFT per capita ('000)</t>
  </si>
  <si>
    <t>9. Number of public access devices per capita ('000)</t>
  </si>
  <si>
    <t>-</t>
  </si>
  <si>
    <t>2015-16 PLVN ANNUAL STATISTICAL SURVEY</t>
  </si>
  <si>
    <t>17 October 2016</t>
  </si>
  <si>
    <t>11a. Total expenditure on library materials (physical)</t>
  </si>
  <si>
    <t>11b. Total expenditure on library materials (digital)</t>
  </si>
  <si>
    <t>13a. Depreciation</t>
  </si>
  <si>
    <t>13b. Other expenditure not included above</t>
  </si>
  <si>
    <t>14. Number of equivalent full time (EFT) employees</t>
  </si>
  <si>
    <t>19a. Total number of loans of physical items</t>
  </si>
  <si>
    <t>19b. Total number of loans of ebooks</t>
  </si>
  <si>
    <t>20. Total number of members</t>
  </si>
  <si>
    <t>21. Total number of active borrowing members</t>
  </si>
  <si>
    <t>22a. Total number of branch library visits</t>
  </si>
  <si>
    <t>22b. Total number of mobile library visits</t>
  </si>
  <si>
    <t>22c. Total number of collection delivery visits</t>
  </si>
  <si>
    <t>22d. Total number of outreach program visits</t>
  </si>
  <si>
    <t>22e. Total number of website visits</t>
  </si>
  <si>
    <t>22f. Total number of library app visits</t>
  </si>
  <si>
    <t>23. Program/event attendance</t>
  </si>
  <si>
    <t>28. Number of other library outlets</t>
  </si>
  <si>
    <t>Customer satisfaction data carried forward from 2014-15 (4 library services).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</si>
</sst>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"/>
    <numFmt numFmtId="165" formatCode="_-* #,##0.00_-;\-* #,##0.00_-;_-* &quot;-&quot;??_-;_-@_-"/>
    <numFmt numFmtId="166" formatCode="[&lt;=9999999]###\-####;\(###\)\ ###\-####"/>
    <numFmt numFmtId="167" formatCode="[&lt;=999999999999999]###\-####;\(###\)\ ###\-####\ \x#####"/>
    <numFmt numFmtId="168" formatCode="[&lt;=99999]00000;[&lt;=999999999]00000\-0000"/>
    <numFmt numFmtId="169" formatCode="&quot;$&quot;#,##0"/>
    <numFmt numFmtId="170" formatCode="_(* #,##0.0_);_(* \(#,##0.0\);_(* &quot;-&quot;??_);_(@_)"/>
    <numFmt numFmtId="171" formatCode="_(* #,##0_);_(* \(#,##0\);_(* &quot;-&quot;??_);_(@_)"/>
    <numFmt numFmtId="172" formatCode="_(&quot;$&quot;* #,##0_);_(&quot;$&quot;* \(#,##0\);_(&quot;$&quot;* &quot;-&quot;??_);_(@_)"/>
  </numFmts>
  <fonts count="24" x14ac:knownFonts="1">
    <font>
      <sz val="10"/>
      <name val="Arial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14" fontId="18" fillId="0" borderId="0" applyFont="0" applyFill="0" applyBorder="0" applyAlignment="0" applyProtection="0"/>
    <xf numFmtId="20" fontId="18" fillId="0" borderId="0" applyFont="0" applyFill="0" applyBorder="0" applyAlignment="0" applyProtection="0"/>
    <xf numFmtId="22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5" fontId="18" fillId="0" borderId="0" applyFont="0" applyFill="0" applyBorder="0" applyAlignment="0" applyProtection="0"/>
    <xf numFmtId="19" fontId="18" fillId="0" borderId="0" applyFont="0" applyFill="0" applyBorder="0" applyAlignment="0" applyProtection="0"/>
    <xf numFmtId="18" fontId="18" fillId="0" borderId="0" applyFont="0" applyFill="0" applyBorder="0" applyAlignment="0" applyProtection="0"/>
    <xf numFmtId="0" fontId="18" fillId="0" borderId="0" applyNumberFormat="0" applyFont="0" applyFill="0" applyBorder="0" applyProtection="0">
      <alignment horizontal="left" vertical="center"/>
    </xf>
    <xf numFmtId="0" fontId="18" fillId="0" borderId="0" applyNumberFormat="0" applyFont="0" applyFill="0" applyBorder="0" applyProtection="0">
      <alignment horizontal="left" vertical="center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0" borderId="0"/>
    <xf numFmtId="0" fontId="21" fillId="0" borderId="0" applyNumberFormat="0" applyFont="0" applyFill="0" applyBorder="0" applyProtection="0">
      <alignment horizontal="left" vertical="center"/>
    </xf>
    <xf numFmtId="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54">
    <xf numFmtId="0" fontId="0" fillId="0" borderId="0" xfId="0"/>
    <xf numFmtId="0" fontId="20" fillId="33" borderId="0" xfId="0" applyFont="1" applyFill="1" applyBorder="1" applyAlignment="1">
      <alignment horizontal="left"/>
    </xf>
    <xf numFmtId="0" fontId="20" fillId="34" borderId="0" xfId="0" applyFont="1" applyFill="1" applyBorder="1"/>
    <xf numFmtId="0" fontId="20" fillId="0" borderId="0" xfId="0" applyFont="1" applyBorder="1"/>
    <xf numFmtId="0" fontId="20" fillId="35" borderId="0" xfId="0" applyFont="1" applyFill="1" applyBorder="1" applyAlignment="1">
      <alignment horizontal="left"/>
    </xf>
    <xf numFmtId="3" fontId="20" fillId="35" borderId="0" xfId="44" applyNumberFormat="1" applyFont="1" applyFill="1" applyBorder="1"/>
    <xf numFmtId="0" fontId="20" fillId="35" borderId="0" xfId="55" applyFont="1" applyFill="1" applyBorder="1" applyAlignment="1">
      <alignment horizontal="left" vertical="center"/>
    </xf>
    <xf numFmtId="3" fontId="20" fillId="0" borderId="0" xfId="44" applyNumberFormat="1" applyFont="1" applyBorder="1"/>
    <xf numFmtId="169" fontId="20" fillId="0" borderId="0" xfId="0" applyNumberFormat="1" applyFont="1" applyBorder="1"/>
    <xf numFmtId="4" fontId="20" fillId="0" borderId="0" xfId="0" applyNumberFormat="1" applyFont="1" applyBorder="1"/>
    <xf numFmtId="0" fontId="20" fillId="0" borderId="0" xfId="55" applyFont="1" applyBorder="1" applyAlignment="1">
      <alignment horizontal="left" vertical="center"/>
    </xf>
    <xf numFmtId="0" fontId="20" fillId="34" borderId="0" xfId="0" applyFont="1" applyFill="1" applyBorder="1" applyAlignment="1">
      <alignment horizontal="left"/>
    </xf>
    <xf numFmtId="3" fontId="20" fillId="34" borderId="0" xfId="44" applyNumberFormat="1" applyFont="1" applyFill="1" applyBorder="1"/>
    <xf numFmtId="0" fontId="20" fillId="34" borderId="0" xfId="55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19" fillId="0" borderId="0" xfId="0" applyFont="1" applyFill="1" applyBorder="1"/>
    <xf numFmtId="0" fontId="19" fillId="36" borderId="0" xfId="0" applyFont="1" applyFill="1" applyBorder="1" applyAlignment="1">
      <alignment horizontal="left" wrapText="1"/>
    </xf>
    <xf numFmtId="43" fontId="20" fillId="0" borderId="0" xfId="60" applyFont="1" applyFill="1" applyBorder="1"/>
    <xf numFmtId="43" fontId="20" fillId="34" borderId="0" xfId="60" applyFont="1" applyFill="1" applyBorder="1"/>
    <xf numFmtId="170" fontId="20" fillId="0" borderId="0" xfId="60" applyNumberFormat="1" applyFont="1" applyFill="1" applyBorder="1"/>
    <xf numFmtId="171" fontId="20" fillId="0" borderId="0" xfId="60" applyNumberFormat="1" applyFont="1" applyFill="1" applyBorder="1"/>
    <xf numFmtId="171" fontId="20" fillId="34" borderId="0" xfId="60" applyNumberFormat="1" applyFont="1" applyFill="1" applyBorder="1"/>
    <xf numFmtId="44" fontId="20" fillId="0" borderId="0" xfId="61" applyFont="1" applyFill="1" applyBorder="1"/>
    <xf numFmtId="172" fontId="20" fillId="0" borderId="0" xfId="61" applyNumberFormat="1" applyFont="1" applyFill="1" applyBorder="1"/>
    <xf numFmtId="172" fontId="20" fillId="34" borderId="0" xfId="61" applyNumberFormat="1" applyFont="1" applyFill="1" applyBorder="1"/>
    <xf numFmtId="0" fontId="19" fillId="37" borderId="0" xfId="0" applyFont="1" applyFill="1" applyBorder="1" applyAlignment="1">
      <alignment horizontal="left" wrapText="1"/>
    </xf>
    <xf numFmtId="0" fontId="20" fillId="37" borderId="0" xfId="0" applyFont="1" applyFill="1" applyBorder="1" applyAlignment="1">
      <alignment horizontal="left"/>
    </xf>
    <xf numFmtId="170" fontId="20" fillId="0" borderId="0" xfId="60" applyNumberFormat="1" applyFont="1" applyFill="1" applyBorder="1" applyAlignment="1">
      <alignment horizontal="left"/>
    </xf>
    <xf numFmtId="171" fontId="20" fillId="0" borderId="0" xfId="60" applyNumberFormat="1" applyFont="1" applyFill="1" applyBorder="1" applyAlignment="1">
      <alignment horizontal="left"/>
    </xf>
    <xf numFmtId="9" fontId="20" fillId="0" borderId="0" xfId="62" applyFont="1" applyFill="1" applyBorder="1" applyAlignment="1">
      <alignment horizontal="right"/>
    </xf>
    <xf numFmtId="9" fontId="20" fillId="0" borderId="0" xfId="62" applyFont="1" applyFill="1" applyBorder="1"/>
    <xf numFmtId="0" fontId="20" fillId="35" borderId="0" xfId="0" applyFont="1" applyFill="1" applyBorder="1"/>
    <xf numFmtId="43" fontId="20" fillId="0" borderId="0" xfId="0" applyNumberFormat="1" applyFont="1" applyFill="1" applyBorder="1" applyAlignment="1">
      <alignment horizontal="left"/>
    </xf>
    <xf numFmtId="44" fontId="20" fillId="0" borderId="0" xfId="61" applyFont="1" applyFill="1" applyBorder="1" applyAlignment="1">
      <alignment horizontal="left"/>
    </xf>
    <xf numFmtId="43" fontId="20" fillId="0" borderId="0" xfId="60" applyNumberFormat="1" applyFont="1" applyFill="1" applyBorder="1"/>
    <xf numFmtId="172" fontId="20" fillId="0" borderId="0" xfId="61" applyNumberFormat="1" applyFont="1" applyFill="1" applyBorder="1" applyAlignment="1">
      <alignment horizontal="left" vertical="center"/>
    </xf>
    <xf numFmtId="171" fontId="20" fillId="0" borderId="0" xfId="60" applyNumberFormat="1" applyFont="1" applyFill="1" applyBorder="1" applyAlignment="1">
      <alignment horizontal="left" vertical="center"/>
    </xf>
    <xf numFmtId="43" fontId="20" fillId="0" borderId="0" xfId="60" applyFont="1" applyFill="1" applyBorder="1" applyAlignment="1">
      <alignment horizontal="right"/>
    </xf>
    <xf numFmtId="171" fontId="20" fillId="0" borderId="0" xfId="60" applyNumberFormat="1" applyFont="1" applyFill="1" applyBorder="1" applyAlignment="1">
      <alignment horizontal="right"/>
    </xf>
    <xf numFmtId="0" fontId="19" fillId="38" borderId="0" xfId="0" applyFont="1" applyFill="1" applyBorder="1" applyAlignment="1">
      <alignment horizontal="left" wrapText="1"/>
    </xf>
    <xf numFmtId="43" fontId="20" fillId="0" borderId="0" xfId="60" applyFont="1" applyFill="1" applyBorder="1" applyAlignment="1">
      <alignment horizontal="left" vertical="center"/>
    </xf>
    <xf numFmtId="171" fontId="20" fillId="39" borderId="0" xfId="60" applyNumberFormat="1" applyFont="1" applyFill="1" applyBorder="1"/>
    <xf numFmtId="43" fontId="20" fillId="35" borderId="0" xfId="0" applyNumberFormat="1" applyFont="1" applyFill="1" applyBorder="1" applyAlignment="1">
      <alignment horizontal="left"/>
    </xf>
    <xf numFmtId="0" fontId="19" fillId="40" borderId="0" xfId="0" applyFont="1" applyFill="1" applyBorder="1"/>
    <xf numFmtId="0" fontId="20" fillId="40" borderId="0" xfId="0" applyFont="1" applyFill="1" applyBorder="1"/>
    <xf numFmtId="0" fontId="22" fillId="0" borderId="0" xfId="0" applyFont="1" applyFill="1" applyBorder="1"/>
    <xf numFmtId="15" fontId="23" fillId="0" borderId="0" xfId="0" quotePrefix="1" applyNumberFormat="1" applyFont="1" applyFill="1" applyBorder="1"/>
    <xf numFmtId="43" fontId="20" fillId="35" borderId="0" xfId="60" applyFont="1" applyFill="1" applyBorder="1" applyAlignment="1">
      <alignment horizontal="right"/>
    </xf>
    <xf numFmtId="43" fontId="20" fillId="0" borderId="0" xfId="0" applyNumberFormat="1" applyFont="1" applyFill="1" applyBorder="1" applyAlignment="1">
      <alignment horizontal="right"/>
    </xf>
    <xf numFmtId="170" fontId="20" fillId="0" borderId="0" xfId="60" applyNumberFormat="1" applyFont="1" applyFill="1" applyBorder="1" applyAlignment="1">
      <alignment horizontal="left" vertical="center"/>
    </xf>
    <xf numFmtId="43" fontId="20" fillId="39" borderId="0" xfId="0" applyNumberFormat="1" applyFont="1" applyFill="1" applyBorder="1" applyAlignment="1">
      <alignment horizontal="left"/>
    </xf>
    <xf numFmtId="44" fontId="20" fillId="39" borderId="0" xfId="61" applyFont="1" applyFill="1" applyBorder="1" applyAlignment="1">
      <alignment horizontal="left"/>
    </xf>
    <xf numFmtId="171" fontId="20" fillId="39" borderId="0" xfId="60" applyNumberFormat="1" applyFont="1" applyFill="1" applyBorder="1" applyAlignment="1">
      <alignment horizontal="left" vertical="center"/>
    </xf>
  </cellXfs>
  <cellStyles count="6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60" builtinId="3"/>
    <cellStyle name="Comma 2" xfId="66"/>
    <cellStyle name="Currency" xfId="61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rmal 2" xfId="63"/>
    <cellStyle name="Note" xfId="15" builtinId="10" customBuiltin="1"/>
    <cellStyle name="Output" xfId="10" builtinId="21" customBuiltin="1"/>
    <cellStyle name="Percent" xfId="62" builtinId="5"/>
    <cellStyle name="Percent 2" xfId="67"/>
    <cellStyle name="sCurrency" xfId="45"/>
    <cellStyle name="sDate" xfId="50"/>
    <cellStyle name="sDecimal" xfId="43"/>
    <cellStyle name="sInteger" xfId="44"/>
    <cellStyle name="sInteger 2" xfId="65"/>
    <cellStyle name="sLongDate" xfId="51"/>
    <cellStyle name="sLongTime" xfId="53"/>
    <cellStyle name="sMediumDate" xfId="52"/>
    <cellStyle name="sMediumTime" xfId="54"/>
    <cellStyle name="sNumber" xfId="42"/>
    <cellStyle name="sPercent" xfId="46"/>
    <cellStyle name="sPhone" xfId="57"/>
    <cellStyle name="sPhoneExt" xfId="58"/>
    <cellStyle name="sRichText" xfId="56"/>
    <cellStyle name="sShortDate" xfId="48"/>
    <cellStyle name="sShortTime" xfId="49"/>
    <cellStyle name="sStandard" xfId="47"/>
    <cellStyle name="sText" xfId="55"/>
    <cellStyle name="sText 2" xfId="64"/>
    <cellStyle name="sZip" xfId="59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CCFF"/>
      <color rgb="FF0066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workbookViewId="0">
      <pane xSplit="1" ySplit="1" topLeftCell="D2" activePane="bottomRight" state="frozen"/>
      <selection pane="topRight" activeCell="B1" sqref="B1"/>
      <selection pane="bottomLeft" activeCell="A2" sqref="A2"/>
      <selection pane="bottomRight" activeCell="E38" sqref="E38"/>
    </sheetView>
  </sheetViews>
  <sheetFormatPr defaultRowHeight="12.75" x14ac:dyDescent="0.2"/>
  <cols>
    <col min="1" max="1" width="38.140625" style="3" customWidth="1"/>
    <col min="2" max="4" width="11.5703125" style="3" bestFit="1" customWidth="1"/>
    <col min="5" max="5" width="12.140625" style="3" bestFit="1" customWidth="1"/>
    <col min="6" max="9" width="11.5703125" style="3" bestFit="1" customWidth="1"/>
    <col min="10" max="10" width="12.140625" style="3" bestFit="1" customWidth="1"/>
    <col min="11" max="32" width="11.5703125" style="3" bestFit="1" customWidth="1"/>
    <col min="33" max="33" width="2.7109375" style="3" customWidth="1"/>
    <col min="34" max="16384" width="9.140625" style="3"/>
  </cols>
  <sheetData>
    <row r="1" spans="1:3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2"/>
    </row>
    <row r="2" spans="1:33" x14ac:dyDescent="0.2">
      <c r="A2" s="4" t="s">
        <v>79</v>
      </c>
      <c r="B2" s="5">
        <v>5889</v>
      </c>
      <c r="C2" s="6" t="s">
        <v>34</v>
      </c>
      <c r="D2" s="6" t="s">
        <v>34</v>
      </c>
      <c r="E2" s="6" t="s">
        <v>34</v>
      </c>
      <c r="F2" s="6" t="s">
        <v>34</v>
      </c>
      <c r="G2" s="6" t="s">
        <v>34</v>
      </c>
      <c r="H2" s="6" t="s">
        <v>34</v>
      </c>
      <c r="I2" s="6" t="s">
        <v>34</v>
      </c>
      <c r="J2" s="6" t="s">
        <v>34</v>
      </c>
      <c r="K2" s="6" t="s">
        <v>34</v>
      </c>
      <c r="L2" s="6" t="s">
        <v>34</v>
      </c>
      <c r="M2" s="6" t="s">
        <v>34</v>
      </c>
      <c r="N2" s="6" t="s">
        <v>34</v>
      </c>
      <c r="O2" s="6" t="s">
        <v>34</v>
      </c>
      <c r="P2" s="6" t="s">
        <v>34</v>
      </c>
      <c r="Q2" s="6" t="s">
        <v>34</v>
      </c>
      <c r="R2" s="6" t="s">
        <v>34</v>
      </c>
      <c r="S2" s="6" t="s">
        <v>34</v>
      </c>
      <c r="T2" s="6" t="s">
        <v>34</v>
      </c>
      <c r="U2" s="6" t="s">
        <v>34</v>
      </c>
      <c r="V2" s="6" t="s">
        <v>34</v>
      </c>
      <c r="W2" s="6" t="s">
        <v>34</v>
      </c>
      <c r="X2" s="6" t="s">
        <v>34</v>
      </c>
      <c r="Y2" s="6" t="s">
        <v>34</v>
      </c>
      <c r="Z2" s="6" t="s">
        <v>34</v>
      </c>
      <c r="AA2" s="6" t="s">
        <v>34</v>
      </c>
      <c r="AB2" s="6" t="s">
        <v>34</v>
      </c>
      <c r="AC2" s="6" t="s">
        <v>34</v>
      </c>
      <c r="AD2" s="6" t="s">
        <v>34</v>
      </c>
      <c r="AE2" s="6" t="s">
        <v>34</v>
      </c>
      <c r="AF2" s="6" t="s">
        <v>34</v>
      </c>
      <c r="AG2" s="2"/>
    </row>
    <row r="3" spans="1:33" x14ac:dyDescent="0.2">
      <c r="A3" s="1" t="s">
        <v>45</v>
      </c>
      <c r="B3" s="7">
        <v>160029</v>
      </c>
      <c r="C3" s="8">
        <v>0</v>
      </c>
      <c r="D3" s="8">
        <v>973579</v>
      </c>
      <c r="E3" s="8">
        <v>1278075</v>
      </c>
      <c r="F3" s="8">
        <v>0</v>
      </c>
      <c r="G3" s="8">
        <v>0</v>
      </c>
      <c r="H3" s="8">
        <v>232000</v>
      </c>
      <c r="I3" s="8">
        <v>175957</v>
      </c>
      <c r="J3" s="8">
        <v>4138993</v>
      </c>
      <c r="K3" s="8">
        <v>586629</v>
      </c>
      <c r="L3" s="8">
        <v>1278075</v>
      </c>
      <c r="M3" s="8">
        <v>232000</v>
      </c>
      <c r="N3" s="8">
        <v>0</v>
      </c>
      <c r="O3" s="7">
        <v>51</v>
      </c>
      <c r="P3" s="7">
        <v>264310</v>
      </c>
      <c r="Q3" s="7">
        <v>7704</v>
      </c>
      <c r="R3" s="7">
        <v>273101</v>
      </c>
      <c r="S3" s="7">
        <v>231415</v>
      </c>
      <c r="T3" s="7">
        <v>1317147</v>
      </c>
      <c r="U3" s="7">
        <v>6727</v>
      </c>
      <c r="V3" s="7">
        <v>74145</v>
      </c>
      <c r="W3" s="7">
        <v>752681</v>
      </c>
      <c r="X3" s="7">
        <v>39566</v>
      </c>
      <c r="Y3" s="7">
        <v>0</v>
      </c>
      <c r="Z3" s="7">
        <v>91732</v>
      </c>
      <c r="AA3" s="7">
        <v>5</v>
      </c>
      <c r="AB3" s="7">
        <v>0</v>
      </c>
      <c r="AC3" s="7">
        <v>0</v>
      </c>
      <c r="AD3" s="7">
        <v>253</v>
      </c>
      <c r="AE3" s="7">
        <v>55</v>
      </c>
      <c r="AF3" s="9">
        <v>10</v>
      </c>
      <c r="AG3" s="2"/>
    </row>
    <row r="4" spans="1:33" x14ac:dyDescent="0.2">
      <c r="A4" s="1" t="s">
        <v>33</v>
      </c>
      <c r="B4" s="7">
        <v>366460</v>
      </c>
      <c r="C4" s="8">
        <v>78200</v>
      </c>
      <c r="D4" s="8">
        <v>2264208</v>
      </c>
      <c r="E4" s="8">
        <v>10611660</v>
      </c>
      <c r="F4" s="10" t="s">
        <v>34</v>
      </c>
      <c r="G4" s="10" t="s">
        <v>34</v>
      </c>
      <c r="H4" s="10" t="s">
        <v>34</v>
      </c>
      <c r="I4" s="8">
        <v>811934</v>
      </c>
      <c r="J4" s="8">
        <v>7843751</v>
      </c>
      <c r="K4" s="8">
        <v>3050072</v>
      </c>
      <c r="L4" s="8">
        <v>2486181</v>
      </c>
      <c r="M4" s="8">
        <v>110252</v>
      </c>
      <c r="N4" s="8">
        <v>-490100</v>
      </c>
      <c r="O4" s="7">
        <v>87</v>
      </c>
      <c r="P4" s="7">
        <v>407615</v>
      </c>
      <c r="Q4" s="7">
        <v>41685</v>
      </c>
      <c r="R4" s="7">
        <v>449300</v>
      </c>
      <c r="S4" s="7">
        <v>351658</v>
      </c>
      <c r="T4" s="7">
        <v>3368405</v>
      </c>
      <c r="U4" s="7">
        <v>88431</v>
      </c>
      <c r="V4" s="7">
        <v>72917</v>
      </c>
      <c r="W4" s="7">
        <v>1357588</v>
      </c>
      <c r="X4" s="7">
        <v>138308</v>
      </c>
      <c r="Y4" s="7">
        <v>36022</v>
      </c>
      <c r="Z4" s="7">
        <v>360086</v>
      </c>
      <c r="AA4" s="7">
        <v>8</v>
      </c>
      <c r="AB4" s="7">
        <v>3</v>
      </c>
      <c r="AC4" s="7">
        <v>0</v>
      </c>
      <c r="AD4" s="7">
        <v>485</v>
      </c>
      <c r="AE4" s="7">
        <v>217</v>
      </c>
      <c r="AF4" s="9">
        <v>8.5</v>
      </c>
      <c r="AG4" s="2"/>
    </row>
    <row r="5" spans="1:33" x14ac:dyDescent="0.2">
      <c r="A5" s="1" t="s">
        <v>32</v>
      </c>
      <c r="B5" s="7">
        <v>414022</v>
      </c>
      <c r="C5" s="8">
        <v>0</v>
      </c>
      <c r="D5" s="8">
        <v>2540000</v>
      </c>
      <c r="E5" s="8">
        <v>8791000</v>
      </c>
      <c r="F5" s="8">
        <v>0</v>
      </c>
      <c r="G5" s="8">
        <v>0</v>
      </c>
      <c r="H5" s="8">
        <v>0</v>
      </c>
      <c r="I5" s="8">
        <v>786000</v>
      </c>
      <c r="J5" s="8">
        <v>8117000</v>
      </c>
      <c r="K5" s="8">
        <v>2468000</v>
      </c>
      <c r="L5" s="8">
        <v>2050000</v>
      </c>
      <c r="M5" s="8">
        <v>21000</v>
      </c>
      <c r="N5" s="8">
        <v>0</v>
      </c>
      <c r="O5" s="7">
        <v>100</v>
      </c>
      <c r="P5" s="7">
        <v>409118</v>
      </c>
      <c r="Q5" s="7">
        <v>32280</v>
      </c>
      <c r="R5" s="7">
        <v>441398</v>
      </c>
      <c r="S5" s="7">
        <v>281675</v>
      </c>
      <c r="T5" s="7">
        <v>3390620</v>
      </c>
      <c r="U5" s="7">
        <v>111663</v>
      </c>
      <c r="V5" s="7">
        <v>68575</v>
      </c>
      <c r="W5" s="7">
        <v>1959875</v>
      </c>
      <c r="X5" s="7">
        <v>102664</v>
      </c>
      <c r="Y5" s="7">
        <v>81908</v>
      </c>
      <c r="Z5" s="7">
        <v>224110</v>
      </c>
      <c r="AA5" s="7">
        <v>14</v>
      </c>
      <c r="AB5" s="7">
        <v>2</v>
      </c>
      <c r="AC5" s="7">
        <v>4</v>
      </c>
      <c r="AD5" s="7">
        <v>821</v>
      </c>
      <c r="AE5" s="7">
        <v>134</v>
      </c>
      <c r="AF5" s="9">
        <v>8.3699999999999992</v>
      </c>
      <c r="AG5" s="2"/>
    </row>
    <row r="6" spans="1:33" x14ac:dyDescent="0.2">
      <c r="A6" s="1" t="s">
        <v>46</v>
      </c>
      <c r="B6" s="7">
        <v>152260</v>
      </c>
      <c r="C6" s="10" t="s">
        <v>34</v>
      </c>
      <c r="D6" s="8">
        <v>934150</v>
      </c>
      <c r="E6" s="8">
        <v>4341239</v>
      </c>
      <c r="F6" s="10" t="s">
        <v>34</v>
      </c>
      <c r="G6" s="10" t="s">
        <v>34</v>
      </c>
      <c r="H6" s="10" t="s">
        <v>34</v>
      </c>
      <c r="I6" s="8">
        <v>123380</v>
      </c>
      <c r="J6" s="8">
        <v>3657984</v>
      </c>
      <c r="K6" s="8">
        <v>1817025</v>
      </c>
      <c r="L6" s="8">
        <v>707413</v>
      </c>
      <c r="M6" s="8">
        <v>30000</v>
      </c>
      <c r="N6" s="10" t="s">
        <v>34</v>
      </c>
      <c r="O6" s="7">
        <v>42</v>
      </c>
      <c r="P6" s="7">
        <v>187302</v>
      </c>
      <c r="Q6" s="7">
        <v>4385</v>
      </c>
      <c r="R6" s="7">
        <v>166837</v>
      </c>
      <c r="S6" s="7">
        <v>121578</v>
      </c>
      <c r="T6" s="7">
        <v>1413439</v>
      </c>
      <c r="U6" s="7">
        <v>20212</v>
      </c>
      <c r="V6" s="7">
        <v>64857</v>
      </c>
      <c r="W6" s="7">
        <v>684262</v>
      </c>
      <c r="X6" s="7">
        <v>19677</v>
      </c>
      <c r="Y6" s="7">
        <v>8000</v>
      </c>
      <c r="Z6" s="7">
        <v>73556</v>
      </c>
      <c r="AA6" s="7">
        <v>4</v>
      </c>
      <c r="AB6" s="7">
        <v>1</v>
      </c>
      <c r="AC6" s="7">
        <v>1</v>
      </c>
      <c r="AD6" s="7">
        <v>52</v>
      </c>
      <c r="AE6" s="7">
        <v>64</v>
      </c>
      <c r="AF6" s="10" t="s">
        <v>34</v>
      </c>
      <c r="AG6" s="2"/>
    </row>
    <row r="7" spans="1:33" x14ac:dyDescent="0.2">
      <c r="A7" s="1" t="s">
        <v>35</v>
      </c>
      <c r="B7" s="7">
        <v>359181</v>
      </c>
      <c r="C7" s="8">
        <v>137251</v>
      </c>
      <c r="D7" s="8">
        <v>2187386</v>
      </c>
      <c r="E7" s="8">
        <v>7623626</v>
      </c>
      <c r="F7" s="8">
        <v>0</v>
      </c>
      <c r="G7" s="8">
        <v>0</v>
      </c>
      <c r="H7" s="8">
        <v>315850</v>
      </c>
      <c r="I7" s="8">
        <v>390086</v>
      </c>
      <c r="J7" s="8">
        <v>6250509</v>
      </c>
      <c r="K7" s="8">
        <v>1248237</v>
      </c>
      <c r="L7" s="8">
        <v>1267464</v>
      </c>
      <c r="M7" s="8">
        <v>315850</v>
      </c>
      <c r="N7" s="8">
        <v>53940</v>
      </c>
      <c r="O7" s="7">
        <v>79</v>
      </c>
      <c r="P7" s="7">
        <v>394150</v>
      </c>
      <c r="Q7" s="7">
        <v>3949</v>
      </c>
      <c r="R7" s="7">
        <v>396384</v>
      </c>
      <c r="S7" s="7">
        <v>270707</v>
      </c>
      <c r="T7" s="7">
        <v>2788467</v>
      </c>
      <c r="U7" s="7">
        <v>95202</v>
      </c>
      <c r="V7" s="7">
        <v>58789</v>
      </c>
      <c r="W7" s="7">
        <v>1348719</v>
      </c>
      <c r="X7" s="7">
        <v>72218</v>
      </c>
      <c r="Y7" s="7">
        <v>58402</v>
      </c>
      <c r="Z7" s="7">
        <v>156587</v>
      </c>
      <c r="AA7" s="7">
        <v>7</v>
      </c>
      <c r="AB7" s="7">
        <v>1</v>
      </c>
      <c r="AC7" s="7">
        <v>0</v>
      </c>
      <c r="AD7" s="7">
        <v>374</v>
      </c>
      <c r="AE7" s="7">
        <v>173</v>
      </c>
      <c r="AF7" s="9">
        <v>8.4</v>
      </c>
      <c r="AG7" s="2"/>
    </row>
    <row r="8" spans="1:33" x14ac:dyDescent="0.2">
      <c r="A8" s="1" t="s">
        <v>37</v>
      </c>
      <c r="B8" s="7">
        <v>273006</v>
      </c>
      <c r="C8" s="10" t="s">
        <v>34</v>
      </c>
      <c r="D8" s="8">
        <v>1729402</v>
      </c>
      <c r="E8" s="8">
        <v>8158319</v>
      </c>
      <c r="F8" s="10" t="s">
        <v>34</v>
      </c>
      <c r="G8" s="8">
        <v>49421</v>
      </c>
      <c r="H8" s="8">
        <v>766000</v>
      </c>
      <c r="I8" s="8">
        <v>578408</v>
      </c>
      <c r="J8" s="8">
        <v>6363877</v>
      </c>
      <c r="K8" s="8">
        <v>1759714</v>
      </c>
      <c r="L8" s="8">
        <v>1264090</v>
      </c>
      <c r="M8" s="8">
        <v>302741</v>
      </c>
      <c r="N8" s="8">
        <v>17952</v>
      </c>
      <c r="O8" s="7">
        <v>75</v>
      </c>
      <c r="P8" s="7">
        <v>399281</v>
      </c>
      <c r="Q8" s="7">
        <v>6476</v>
      </c>
      <c r="R8" s="7">
        <v>405757</v>
      </c>
      <c r="S8" s="7">
        <v>306864</v>
      </c>
      <c r="T8" s="7">
        <v>2652613</v>
      </c>
      <c r="U8" s="7">
        <v>46307</v>
      </c>
      <c r="V8" s="7">
        <v>57434</v>
      </c>
      <c r="W8" s="7">
        <v>1709678</v>
      </c>
      <c r="X8" s="7">
        <v>109179</v>
      </c>
      <c r="Y8" s="7">
        <v>222833</v>
      </c>
      <c r="Z8" s="7">
        <v>205242</v>
      </c>
      <c r="AA8" s="7">
        <v>16</v>
      </c>
      <c r="AB8" s="7">
        <v>2</v>
      </c>
      <c r="AC8" s="7">
        <v>0</v>
      </c>
      <c r="AD8" s="7">
        <v>727</v>
      </c>
      <c r="AE8" s="7">
        <v>313</v>
      </c>
      <c r="AF8" s="10" t="s">
        <v>34</v>
      </c>
      <c r="AG8" s="2"/>
    </row>
    <row r="9" spans="1:33" x14ac:dyDescent="0.2">
      <c r="A9" s="1" t="s">
        <v>56</v>
      </c>
      <c r="B9" s="7">
        <v>103187</v>
      </c>
      <c r="C9" s="8">
        <v>0</v>
      </c>
      <c r="D9" s="8">
        <v>624583</v>
      </c>
      <c r="E9" s="8">
        <v>5337808</v>
      </c>
      <c r="F9" s="8">
        <v>0</v>
      </c>
      <c r="G9" s="8">
        <v>11065</v>
      </c>
      <c r="H9" s="8">
        <v>1568000</v>
      </c>
      <c r="I9" s="8">
        <v>0</v>
      </c>
      <c r="J9" s="8">
        <v>3105925</v>
      </c>
      <c r="K9" s="8">
        <v>2190372</v>
      </c>
      <c r="L9" s="8">
        <v>703921</v>
      </c>
      <c r="M9" s="8">
        <v>900051</v>
      </c>
      <c r="N9" s="8">
        <v>0</v>
      </c>
      <c r="O9" s="7">
        <v>39</v>
      </c>
      <c r="P9" s="7">
        <v>247134</v>
      </c>
      <c r="Q9" s="7">
        <v>3910</v>
      </c>
      <c r="R9" s="7">
        <v>242726</v>
      </c>
      <c r="S9" s="7">
        <v>175600</v>
      </c>
      <c r="T9" s="7">
        <v>982661</v>
      </c>
      <c r="U9" s="7">
        <v>5060</v>
      </c>
      <c r="V9" s="7">
        <v>57131</v>
      </c>
      <c r="W9" s="7">
        <v>603056</v>
      </c>
      <c r="X9" s="7">
        <v>16075</v>
      </c>
      <c r="Y9" s="7">
        <v>46800</v>
      </c>
      <c r="Z9" s="7">
        <v>107169</v>
      </c>
      <c r="AA9" s="7">
        <v>4</v>
      </c>
      <c r="AB9" s="7">
        <v>0</v>
      </c>
      <c r="AC9" s="7">
        <v>0</v>
      </c>
      <c r="AD9" s="7">
        <v>196</v>
      </c>
      <c r="AE9" s="7">
        <v>47</v>
      </c>
      <c r="AF9" s="9">
        <v>8.5299999999999994</v>
      </c>
      <c r="AG9" s="2"/>
    </row>
    <row r="10" spans="1:33" x14ac:dyDescent="0.2">
      <c r="A10" s="1" t="s">
        <v>62</v>
      </c>
      <c r="B10" s="7">
        <v>83593</v>
      </c>
      <c r="C10" s="8">
        <v>0</v>
      </c>
      <c r="D10" s="8">
        <v>523036</v>
      </c>
      <c r="E10" s="8">
        <v>3569184</v>
      </c>
      <c r="F10" s="8">
        <v>0</v>
      </c>
      <c r="G10" s="8">
        <v>0</v>
      </c>
      <c r="H10" s="8">
        <v>1169567</v>
      </c>
      <c r="I10" s="8">
        <v>176121</v>
      </c>
      <c r="J10" s="8">
        <v>3427583</v>
      </c>
      <c r="K10" s="8">
        <v>448796</v>
      </c>
      <c r="L10" s="8">
        <v>683981</v>
      </c>
      <c r="M10" s="8">
        <v>824063</v>
      </c>
      <c r="N10" s="8">
        <v>0</v>
      </c>
      <c r="O10" s="7">
        <v>40</v>
      </c>
      <c r="P10" s="7">
        <v>202597</v>
      </c>
      <c r="Q10" s="7">
        <v>3938</v>
      </c>
      <c r="R10" s="7">
        <v>193927</v>
      </c>
      <c r="S10" s="7">
        <v>150816</v>
      </c>
      <c r="T10" s="7">
        <v>808885</v>
      </c>
      <c r="U10" s="7">
        <v>7801</v>
      </c>
      <c r="V10" s="7">
        <v>49257</v>
      </c>
      <c r="W10" s="7">
        <v>503785</v>
      </c>
      <c r="X10" s="7">
        <v>28105</v>
      </c>
      <c r="Y10" s="7">
        <v>27769</v>
      </c>
      <c r="Z10" s="7">
        <v>57701</v>
      </c>
      <c r="AA10" s="7">
        <v>5</v>
      </c>
      <c r="AB10" s="7">
        <v>0</v>
      </c>
      <c r="AC10" s="7">
        <v>0</v>
      </c>
      <c r="AD10" s="7">
        <v>255</v>
      </c>
      <c r="AE10" s="7">
        <v>35</v>
      </c>
      <c r="AF10" s="9">
        <v>8.1</v>
      </c>
      <c r="AG10" s="2"/>
    </row>
    <row r="11" spans="1:33" x14ac:dyDescent="0.2">
      <c r="A11" s="1" t="s">
        <v>50</v>
      </c>
      <c r="B11" s="7">
        <v>141519</v>
      </c>
      <c r="C11" s="8">
        <v>0</v>
      </c>
      <c r="D11" s="8">
        <v>866230</v>
      </c>
      <c r="E11" s="8">
        <v>5748831</v>
      </c>
      <c r="F11" s="8">
        <v>0</v>
      </c>
      <c r="G11" s="8">
        <v>0</v>
      </c>
      <c r="H11" s="8">
        <v>61004</v>
      </c>
      <c r="I11" s="8">
        <v>114576</v>
      </c>
      <c r="J11" s="8">
        <v>3489139</v>
      </c>
      <c r="K11" s="8">
        <v>3113346</v>
      </c>
      <c r="L11" s="8">
        <v>826818</v>
      </c>
      <c r="M11" s="8">
        <v>0</v>
      </c>
      <c r="N11" s="8">
        <v>0</v>
      </c>
      <c r="O11" s="7">
        <v>48</v>
      </c>
      <c r="P11" s="7">
        <v>154548</v>
      </c>
      <c r="Q11" s="7">
        <v>5546</v>
      </c>
      <c r="R11" s="7">
        <v>160094</v>
      </c>
      <c r="S11" s="7">
        <v>144449</v>
      </c>
      <c r="T11" s="7">
        <v>1184306</v>
      </c>
      <c r="U11" s="7">
        <v>9776</v>
      </c>
      <c r="V11" s="7">
        <v>49157</v>
      </c>
      <c r="W11" s="7">
        <v>691150</v>
      </c>
      <c r="X11" s="7">
        <v>80104</v>
      </c>
      <c r="Y11" s="7">
        <v>40805</v>
      </c>
      <c r="Z11" s="7">
        <v>81397</v>
      </c>
      <c r="AA11" s="7">
        <v>4</v>
      </c>
      <c r="AB11" s="7">
        <v>0</v>
      </c>
      <c r="AC11" s="7">
        <v>0</v>
      </c>
      <c r="AD11" s="7">
        <v>10516</v>
      </c>
      <c r="AE11" s="7">
        <v>35</v>
      </c>
      <c r="AF11" s="10" t="s">
        <v>34</v>
      </c>
      <c r="AG11" s="2"/>
    </row>
    <row r="12" spans="1:33" x14ac:dyDescent="0.2">
      <c r="A12" s="1" t="s">
        <v>36</v>
      </c>
      <c r="B12" s="7">
        <v>279261</v>
      </c>
      <c r="C12" s="8">
        <v>0</v>
      </c>
      <c r="D12" s="8">
        <v>1711999</v>
      </c>
      <c r="E12" s="8">
        <v>7804212</v>
      </c>
      <c r="F12" s="8">
        <v>0</v>
      </c>
      <c r="G12" s="8">
        <v>0</v>
      </c>
      <c r="H12" s="8">
        <v>0</v>
      </c>
      <c r="I12" s="8">
        <v>594958</v>
      </c>
      <c r="J12" s="8">
        <v>6388755</v>
      </c>
      <c r="K12" s="8">
        <v>1071174</v>
      </c>
      <c r="L12" s="8">
        <v>1696640</v>
      </c>
      <c r="M12" s="8">
        <v>475505</v>
      </c>
      <c r="N12" s="8">
        <v>635792</v>
      </c>
      <c r="O12" s="7">
        <v>74</v>
      </c>
      <c r="P12" s="7">
        <v>373032</v>
      </c>
      <c r="Q12" s="7">
        <v>2538</v>
      </c>
      <c r="R12" s="7">
        <v>367698</v>
      </c>
      <c r="S12" s="7">
        <v>278833</v>
      </c>
      <c r="T12" s="7">
        <v>3013721</v>
      </c>
      <c r="U12" s="7">
        <v>18795</v>
      </c>
      <c r="V12" s="7">
        <v>45088</v>
      </c>
      <c r="W12" s="7">
        <v>1300043</v>
      </c>
      <c r="X12" s="7">
        <v>67578</v>
      </c>
      <c r="Y12" s="7">
        <v>348496</v>
      </c>
      <c r="Z12" s="7">
        <v>211756</v>
      </c>
      <c r="AA12" s="7">
        <v>8</v>
      </c>
      <c r="AB12" s="7">
        <v>0</v>
      </c>
      <c r="AC12" s="7">
        <v>0</v>
      </c>
      <c r="AD12" s="7">
        <v>380</v>
      </c>
      <c r="AE12" s="7">
        <v>84</v>
      </c>
      <c r="AF12" s="9">
        <v>8.6</v>
      </c>
      <c r="AG12" s="2"/>
    </row>
    <row r="13" spans="1:33" x14ac:dyDescent="0.2">
      <c r="A13" s="1" t="s">
        <v>44</v>
      </c>
      <c r="B13" s="7">
        <v>170553</v>
      </c>
      <c r="C13" s="8">
        <v>0</v>
      </c>
      <c r="D13" s="8">
        <v>1024344</v>
      </c>
      <c r="E13" s="8">
        <v>8094079</v>
      </c>
      <c r="F13" s="8">
        <v>0</v>
      </c>
      <c r="G13" s="8">
        <v>21500</v>
      </c>
      <c r="H13" s="8">
        <v>58285</v>
      </c>
      <c r="I13" s="8">
        <v>289703</v>
      </c>
      <c r="J13" s="8">
        <v>5833587</v>
      </c>
      <c r="K13" s="8">
        <v>812259</v>
      </c>
      <c r="L13" s="8">
        <v>1448233</v>
      </c>
      <c r="M13" s="8">
        <v>79785</v>
      </c>
      <c r="N13" s="8">
        <v>0</v>
      </c>
      <c r="O13" s="7">
        <v>74</v>
      </c>
      <c r="P13" s="7">
        <v>499146</v>
      </c>
      <c r="Q13" s="7">
        <v>13023</v>
      </c>
      <c r="R13" s="7">
        <v>512169</v>
      </c>
      <c r="S13" s="7">
        <v>256706</v>
      </c>
      <c r="T13" s="7">
        <v>2425801</v>
      </c>
      <c r="U13" s="7">
        <v>27966</v>
      </c>
      <c r="V13" s="7">
        <v>40006</v>
      </c>
      <c r="W13" s="7">
        <v>1047880</v>
      </c>
      <c r="X13" s="7">
        <v>32217</v>
      </c>
      <c r="Y13" s="7">
        <v>33698</v>
      </c>
      <c r="Z13" s="7">
        <v>47480</v>
      </c>
      <c r="AA13" s="7">
        <v>5</v>
      </c>
      <c r="AB13" s="7">
        <v>0</v>
      </c>
      <c r="AC13" s="7">
        <v>0</v>
      </c>
      <c r="AD13" s="7">
        <v>276</v>
      </c>
      <c r="AE13" s="7">
        <v>73</v>
      </c>
      <c r="AF13" s="9">
        <v>8.4600000000000009</v>
      </c>
      <c r="AG13" s="2"/>
    </row>
    <row r="14" spans="1:33" x14ac:dyDescent="0.2">
      <c r="A14" s="1" t="s">
        <v>53</v>
      </c>
      <c r="B14" s="7">
        <v>116431</v>
      </c>
      <c r="C14" s="8">
        <v>0</v>
      </c>
      <c r="D14" s="8">
        <v>685103</v>
      </c>
      <c r="E14" s="8">
        <v>9004155</v>
      </c>
      <c r="F14" s="8">
        <v>0</v>
      </c>
      <c r="G14" s="8">
        <v>90000</v>
      </c>
      <c r="H14" s="8">
        <v>18396575</v>
      </c>
      <c r="I14" s="8">
        <v>199101</v>
      </c>
      <c r="J14" s="8">
        <v>5775906</v>
      </c>
      <c r="K14" s="8">
        <v>1996153</v>
      </c>
      <c r="L14" s="8">
        <v>2412714</v>
      </c>
      <c r="M14" s="8">
        <v>18486575</v>
      </c>
      <c r="N14" s="8">
        <v>0</v>
      </c>
      <c r="O14" s="7">
        <v>75</v>
      </c>
      <c r="P14" s="7">
        <v>241700</v>
      </c>
      <c r="Q14" s="7">
        <v>9772</v>
      </c>
      <c r="R14" s="7">
        <v>233716</v>
      </c>
      <c r="S14" s="7">
        <v>192653</v>
      </c>
      <c r="T14" s="7">
        <v>1108103</v>
      </c>
      <c r="U14" s="7">
        <v>39523</v>
      </c>
      <c r="V14" s="7">
        <v>38163</v>
      </c>
      <c r="W14" s="7">
        <v>1111972</v>
      </c>
      <c r="X14" s="7">
        <v>53587</v>
      </c>
      <c r="Y14" s="7">
        <v>91343</v>
      </c>
      <c r="Z14" s="7">
        <v>121118</v>
      </c>
      <c r="AA14" s="7">
        <v>5</v>
      </c>
      <c r="AB14" s="7">
        <v>0</v>
      </c>
      <c r="AC14" s="7">
        <v>0</v>
      </c>
      <c r="AD14" s="7">
        <v>281</v>
      </c>
      <c r="AE14" s="7">
        <v>79</v>
      </c>
      <c r="AF14" s="9">
        <v>95.8</v>
      </c>
      <c r="AG14" s="2"/>
    </row>
    <row r="15" spans="1:33" x14ac:dyDescent="0.2">
      <c r="A15" s="1" t="s">
        <v>41</v>
      </c>
      <c r="B15" s="7">
        <v>182485</v>
      </c>
      <c r="C15" s="8">
        <v>0</v>
      </c>
      <c r="D15" s="8">
        <v>1090312</v>
      </c>
      <c r="E15" s="8">
        <v>5154223</v>
      </c>
      <c r="F15" s="8">
        <v>0</v>
      </c>
      <c r="G15" s="8">
        <v>20814</v>
      </c>
      <c r="H15" s="8">
        <v>260431</v>
      </c>
      <c r="I15" s="8">
        <v>237320</v>
      </c>
      <c r="J15" s="8">
        <v>4360233</v>
      </c>
      <c r="K15" s="8">
        <v>848274</v>
      </c>
      <c r="L15" s="8">
        <v>1056852</v>
      </c>
      <c r="M15" s="8">
        <v>281425</v>
      </c>
      <c r="N15" s="8">
        <v>0</v>
      </c>
      <c r="O15" s="7">
        <v>55</v>
      </c>
      <c r="P15" s="7">
        <v>293526</v>
      </c>
      <c r="Q15" s="7">
        <v>10114</v>
      </c>
      <c r="R15" s="7">
        <v>296617</v>
      </c>
      <c r="S15" s="7">
        <v>185466</v>
      </c>
      <c r="T15" s="7">
        <v>1850566</v>
      </c>
      <c r="U15" s="7">
        <v>77483</v>
      </c>
      <c r="V15" s="7">
        <v>37354</v>
      </c>
      <c r="W15" s="7">
        <v>1019373</v>
      </c>
      <c r="X15" s="7">
        <v>67864</v>
      </c>
      <c r="Y15" s="7">
        <v>79000</v>
      </c>
      <c r="Z15" s="7">
        <v>105838</v>
      </c>
      <c r="AA15" s="7">
        <v>6</v>
      </c>
      <c r="AB15" s="7">
        <v>0</v>
      </c>
      <c r="AC15" s="7">
        <v>1</v>
      </c>
      <c r="AD15" s="7">
        <v>337</v>
      </c>
      <c r="AE15" s="7">
        <v>168</v>
      </c>
      <c r="AF15" s="9">
        <v>76</v>
      </c>
      <c r="AG15" s="2"/>
    </row>
    <row r="16" spans="1:33" x14ac:dyDescent="0.2">
      <c r="A16" s="1" t="s">
        <v>49</v>
      </c>
      <c r="B16" s="7">
        <v>146727</v>
      </c>
      <c r="C16" s="8">
        <v>65000</v>
      </c>
      <c r="D16" s="8">
        <v>914203</v>
      </c>
      <c r="E16" s="8">
        <v>5051071</v>
      </c>
      <c r="F16" s="10" t="s">
        <v>34</v>
      </c>
      <c r="G16" s="8">
        <v>0</v>
      </c>
      <c r="H16" s="8">
        <v>163884</v>
      </c>
      <c r="I16" s="8">
        <v>114211</v>
      </c>
      <c r="J16" s="8">
        <v>4255753</v>
      </c>
      <c r="K16" s="8">
        <v>585193</v>
      </c>
      <c r="L16" s="8">
        <v>904517</v>
      </c>
      <c r="M16" s="8">
        <v>158477</v>
      </c>
      <c r="N16" s="10" t="s">
        <v>34</v>
      </c>
      <c r="O16" s="7">
        <v>47</v>
      </c>
      <c r="P16" s="7">
        <v>151257</v>
      </c>
      <c r="Q16" s="7">
        <v>6813</v>
      </c>
      <c r="R16" s="7">
        <v>149455</v>
      </c>
      <c r="S16" s="7">
        <v>120181</v>
      </c>
      <c r="T16" s="7">
        <v>1293923</v>
      </c>
      <c r="U16" s="7">
        <v>6354</v>
      </c>
      <c r="V16" s="7">
        <v>36350</v>
      </c>
      <c r="W16" s="7">
        <v>901642</v>
      </c>
      <c r="X16" s="7">
        <v>29309</v>
      </c>
      <c r="Y16" s="7">
        <v>58533</v>
      </c>
      <c r="Z16" s="7">
        <v>77621</v>
      </c>
      <c r="AA16" s="7">
        <v>2</v>
      </c>
      <c r="AB16" s="10" t="s">
        <v>34</v>
      </c>
      <c r="AC16" s="10" t="s">
        <v>34</v>
      </c>
      <c r="AD16" s="7">
        <v>144</v>
      </c>
      <c r="AE16" s="7">
        <v>91</v>
      </c>
      <c r="AF16" s="10" t="s">
        <v>34</v>
      </c>
      <c r="AG16" s="2"/>
    </row>
    <row r="17" spans="1:33" x14ac:dyDescent="0.2">
      <c r="A17" s="1" t="s">
        <v>57</v>
      </c>
      <c r="B17" s="7">
        <v>102501</v>
      </c>
      <c r="C17" s="10" t="s">
        <v>34</v>
      </c>
      <c r="D17" s="8">
        <v>580553</v>
      </c>
      <c r="E17" s="8">
        <v>3664272</v>
      </c>
      <c r="F17" s="10" t="s">
        <v>34</v>
      </c>
      <c r="G17" s="10" t="s">
        <v>34</v>
      </c>
      <c r="H17" s="8">
        <v>9591</v>
      </c>
      <c r="I17" s="8">
        <v>55725</v>
      </c>
      <c r="J17" s="8">
        <v>3422748</v>
      </c>
      <c r="K17" s="8">
        <v>241524</v>
      </c>
      <c r="L17" s="8">
        <v>886840</v>
      </c>
      <c r="M17" s="10" t="s">
        <v>34</v>
      </c>
      <c r="N17" s="8">
        <v>13798</v>
      </c>
      <c r="O17" s="7">
        <v>43</v>
      </c>
      <c r="P17" s="7">
        <v>222544</v>
      </c>
      <c r="Q17" s="7">
        <v>7696</v>
      </c>
      <c r="R17" s="7">
        <v>230240</v>
      </c>
      <c r="S17" s="7">
        <v>107789</v>
      </c>
      <c r="T17" s="7">
        <v>1018239</v>
      </c>
      <c r="U17" s="7">
        <v>13781</v>
      </c>
      <c r="V17" s="7">
        <v>35098</v>
      </c>
      <c r="W17" s="7">
        <v>686211</v>
      </c>
      <c r="X17" s="7">
        <v>30568</v>
      </c>
      <c r="Y17" s="10" t="s">
        <v>34</v>
      </c>
      <c r="Z17" s="7">
        <v>98518</v>
      </c>
      <c r="AA17" s="7">
        <v>5</v>
      </c>
      <c r="AB17" s="7">
        <v>0</v>
      </c>
      <c r="AC17" s="7">
        <v>0</v>
      </c>
      <c r="AD17" s="7">
        <v>228</v>
      </c>
      <c r="AE17" s="7">
        <v>37</v>
      </c>
      <c r="AF17" s="9">
        <v>97</v>
      </c>
      <c r="AG17" s="2"/>
    </row>
    <row r="18" spans="1:33" x14ac:dyDescent="0.2">
      <c r="A18" s="1" t="s">
        <v>42</v>
      </c>
      <c r="B18" s="7">
        <v>179364</v>
      </c>
      <c r="C18" s="8">
        <v>77058</v>
      </c>
      <c r="D18" s="8">
        <v>1483522</v>
      </c>
      <c r="E18" s="8">
        <v>5028207</v>
      </c>
      <c r="F18" s="8">
        <v>2516698</v>
      </c>
      <c r="G18" s="8">
        <v>50000</v>
      </c>
      <c r="H18" s="8">
        <v>438296</v>
      </c>
      <c r="I18" s="8">
        <v>125739</v>
      </c>
      <c r="J18" s="8">
        <v>3508027</v>
      </c>
      <c r="K18" s="8">
        <v>887811</v>
      </c>
      <c r="L18" s="8">
        <v>1118674</v>
      </c>
      <c r="M18" s="8">
        <v>3710064</v>
      </c>
      <c r="N18" s="8">
        <v>175955</v>
      </c>
      <c r="O18" s="7">
        <v>52</v>
      </c>
      <c r="P18" s="7">
        <v>249324</v>
      </c>
      <c r="Q18" s="7">
        <v>5725</v>
      </c>
      <c r="R18" s="7">
        <v>236632</v>
      </c>
      <c r="S18" s="7">
        <v>150331</v>
      </c>
      <c r="T18" s="7">
        <v>1264193</v>
      </c>
      <c r="U18" s="7">
        <v>22138</v>
      </c>
      <c r="V18" s="7">
        <v>33020</v>
      </c>
      <c r="W18" s="7">
        <v>888184</v>
      </c>
      <c r="X18" s="7">
        <v>44986</v>
      </c>
      <c r="Y18" s="7">
        <v>18215</v>
      </c>
      <c r="Z18" s="7">
        <v>64444</v>
      </c>
      <c r="AA18" s="7">
        <v>15</v>
      </c>
      <c r="AB18" s="7">
        <v>6</v>
      </c>
      <c r="AC18" s="7">
        <v>20</v>
      </c>
      <c r="AD18" s="7">
        <v>574</v>
      </c>
      <c r="AE18" s="7">
        <v>111</v>
      </c>
      <c r="AF18" s="10" t="s">
        <v>34</v>
      </c>
      <c r="AG18" s="2"/>
    </row>
    <row r="19" spans="1:33" x14ac:dyDescent="0.2">
      <c r="A19" s="1" t="s">
        <v>38</v>
      </c>
      <c r="B19" s="7">
        <v>193665</v>
      </c>
      <c r="C19" s="10" t="s">
        <v>34</v>
      </c>
      <c r="D19" s="8">
        <v>1191960</v>
      </c>
      <c r="E19" s="8">
        <v>6485580</v>
      </c>
      <c r="F19" s="10" t="s">
        <v>34</v>
      </c>
      <c r="G19" s="10" t="s">
        <v>34</v>
      </c>
      <c r="H19" s="10" t="s">
        <v>34</v>
      </c>
      <c r="I19" s="10" t="s">
        <v>34</v>
      </c>
      <c r="J19" s="8">
        <v>5701925</v>
      </c>
      <c r="K19" s="8">
        <v>1006665</v>
      </c>
      <c r="L19" s="8">
        <v>968950</v>
      </c>
      <c r="M19" s="10" t="s">
        <v>34</v>
      </c>
      <c r="N19" s="10" t="s">
        <v>34</v>
      </c>
      <c r="O19" s="7">
        <v>61</v>
      </c>
      <c r="P19" s="7">
        <v>227503</v>
      </c>
      <c r="Q19" s="7">
        <v>5632</v>
      </c>
      <c r="R19" s="7">
        <v>233135</v>
      </c>
      <c r="S19" s="7">
        <v>165760</v>
      </c>
      <c r="T19" s="7">
        <v>1273052</v>
      </c>
      <c r="U19" s="7">
        <v>417263</v>
      </c>
      <c r="V19" s="7">
        <v>30370</v>
      </c>
      <c r="W19" s="7">
        <v>1165742</v>
      </c>
      <c r="X19" s="7">
        <v>60420</v>
      </c>
      <c r="Y19" s="7">
        <v>138059</v>
      </c>
      <c r="Z19" s="7">
        <v>313389</v>
      </c>
      <c r="AA19" s="7">
        <v>5</v>
      </c>
      <c r="AB19" s="10" t="s">
        <v>34</v>
      </c>
      <c r="AC19" s="10" t="s">
        <v>34</v>
      </c>
      <c r="AD19" s="7">
        <v>249</v>
      </c>
      <c r="AE19" s="7">
        <v>182</v>
      </c>
      <c r="AF19" s="10" t="s">
        <v>34</v>
      </c>
      <c r="AG19" s="2"/>
    </row>
    <row r="20" spans="1:33" x14ac:dyDescent="0.2">
      <c r="A20" s="1" t="s">
        <v>43</v>
      </c>
      <c r="B20" s="7">
        <v>174867</v>
      </c>
      <c r="C20" s="8">
        <v>0</v>
      </c>
      <c r="D20" s="8">
        <v>1223742</v>
      </c>
      <c r="E20" s="8">
        <v>3824039</v>
      </c>
      <c r="F20" s="8">
        <v>0</v>
      </c>
      <c r="G20" s="8">
        <v>24000</v>
      </c>
      <c r="H20" s="8">
        <v>110800</v>
      </c>
      <c r="I20" s="8">
        <v>799663</v>
      </c>
      <c r="J20" s="8">
        <v>3673783</v>
      </c>
      <c r="K20" s="8">
        <v>1535996</v>
      </c>
      <c r="L20" s="8">
        <v>825973</v>
      </c>
      <c r="M20" s="8">
        <v>629374</v>
      </c>
      <c r="N20" s="8">
        <v>0</v>
      </c>
      <c r="O20" s="7">
        <v>54</v>
      </c>
      <c r="P20" s="7">
        <v>297765</v>
      </c>
      <c r="Q20" s="7">
        <v>7199</v>
      </c>
      <c r="R20" s="7">
        <v>257775</v>
      </c>
      <c r="S20" s="7">
        <v>158845</v>
      </c>
      <c r="T20" s="7">
        <v>1325554</v>
      </c>
      <c r="U20" s="7">
        <v>15492</v>
      </c>
      <c r="V20" s="7">
        <v>29798</v>
      </c>
      <c r="W20" s="7">
        <v>820493</v>
      </c>
      <c r="X20" s="7">
        <v>34140</v>
      </c>
      <c r="Y20" s="7">
        <v>50388</v>
      </c>
      <c r="Z20" s="7">
        <v>72264</v>
      </c>
      <c r="AA20" s="7">
        <v>9</v>
      </c>
      <c r="AB20" s="7">
        <v>1</v>
      </c>
      <c r="AC20" s="7">
        <v>1</v>
      </c>
      <c r="AD20" s="7">
        <v>365</v>
      </c>
      <c r="AE20" s="7">
        <v>49</v>
      </c>
      <c r="AF20" s="10" t="s">
        <v>34</v>
      </c>
      <c r="AG20" s="2"/>
    </row>
    <row r="21" spans="1:33" x14ac:dyDescent="0.2">
      <c r="A21" s="1" t="s">
        <v>51</v>
      </c>
      <c r="B21" s="7">
        <v>133560</v>
      </c>
      <c r="C21" s="8">
        <v>0</v>
      </c>
      <c r="D21" s="8">
        <v>818380</v>
      </c>
      <c r="E21" s="8">
        <v>3806534</v>
      </c>
      <c r="F21" s="8">
        <v>0</v>
      </c>
      <c r="G21" s="8">
        <v>0</v>
      </c>
      <c r="H21" s="8">
        <v>19638</v>
      </c>
      <c r="I21" s="8">
        <v>187292</v>
      </c>
      <c r="J21" s="8">
        <v>2780624</v>
      </c>
      <c r="K21" s="8">
        <v>693718</v>
      </c>
      <c r="L21" s="8">
        <v>568095</v>
      </c>
      <c r="M21" s="8">
        <v>19638</v>
      </c>
      <c r="N21" s="8">
        <v>49770</v>
      </c>
      <c r="O21" s="7">
        <v>34</v>
      </c>
      <c r="P21" s="7">
        <v>184834</v>
      </c>
      <c r="Q21" s="7">
        <v>2601</v>
      </c>
      <c r="R21" s="7">
        <v>187435</v>
      </c>
      <c r="S21" s="7">
        <v>118969</v>
      </c>
      <c r="T21" s="7">
        <v>1121045</v>
      </c>
      <c r="U21" s="7">
        <v>5198</v>
      </c>
      <c r="V21" s="7">
        <v>26788</v>
      </c>
      <c r="W21" s="7">
        <v>407163</v>
      </c>
      <c r="X21" s="7">
        <v>20864</v>
      </c>
      <c r="Y21" s="7">
        <v>0</v>
      </c>
      <c r="Z21" s="7">
        <v>62769</v>
      </c>
      <c r="AA21" s="7">
        <v>3</v>
      </c>
      <c r="AB21" s="7">
        <v>0</v>
      </c>
      <c r="AC21" s="7">
        <v>5</v>
      </c>
      <c r="AD21" s="7">
        <v>214</v>
      </c>
      <c r="AE21" s="7">
        <v>38</v>
      </c>
      <c r="AF21" s="9">
        <v>9.6999999999999993</v>
      </c>
      <c r="AG21" s="2"/>
    </row>
    <row r="22" spans="1:33" x14ac:dyDescent="0.2">
      <c r="A22" s="1" t="s">
        <v>47</v>
      </c>
      <c r="B22" s="7">
        <v>151686</v>
      </c>
      <c r="C22" s="8">
        <v>0</v>
      </c>
      <c r="D22" s="8">
        <v>927222</v>
      </c>
      <c r="E22" s="8">
        <v>4478104</v>
      </c>
      <c r="F22" s="8">
        <v>0</v>
      </c>
      <c r="G22" s="8">
        <v>0</v>
      </c>
      <c r="H22" s="8">
        <v>24311</v>
      </c>
      <c r="I22" s="8">
        <v>116046</v>
      </c>
      <c r="J22" s="8">
        <v>3852842</v>
      </c>
      <c r="K22" s="8">
        <v>789640</v>
      </c>
      <c r="L22" s="8">
        <v>878890</v>
      </c>
      <c r="M22" s="8">
        <v>24311</v>
      </c>
      <c r="N22" s="8">
        <v>0</v>
      </c>
      <c r="O22" s="7">
        <v>48</v>
      </c>
      <c r="P22" s="7">
        <v>223055</v>
      </c>
      <c r="Q22" s="7">
        <v>5091</v>
      </c>
      <c r="R22" s="7">
        <v>228146</v>
      </c>
      <c r="S22" s="7">
        <v>153871</v>
      </c>
      <c r="T22" s="7">
        <v>1140798</v>
      </c>
      <c r="U22" s="7">
        <v>8789</v>
      </c>
      <c r="V22" s="7">
        <v>26696</v>
      </c>
      <c r="W22" s="7">
        <v>598030</v>
      </c>
      <c r="X22" s="7">
        <v>28581</v>
      </c>
      <c r="Y22" s="7">
        <v>39668</v>
      </c>
      <c r="Z22" s="7">
        <v>70075</v>
      </c>
      <c r="AA22" s="7">
        <v>8</v>
      </c>
      <c r="AB22" s="7">
        <v>0</v>
      </c>
      <c r="AC22" s="7">
        <v>0</v>
      </c>
      <c r="AD22" s="7">
        <v>301</v>
      </c>
      <c r="AE22" s="7">
        <v>105</v>
      </c>
      <c r="AF22" s="9">
        <v>7.6</v>
      </c>
      <c r="AG22" s="2"/>
    </row>
    <row r="23" spans="1:33" x14ac:dyDescent="0.2">
      <c r="A23" s="1" t="s">
        <v>48</v>
      </c>
      <c r="B23" s="7">
        <v>146797</v>
      </c>
      <c r="C23" s="8">
        <v>0</v>
      </c>
      <c r="D23" s="8">
        <v>895057</v>
      </c>
      <c r="E23" s="8">
        <v>4419682</v>
      </c>
      <c r="F23" s="8">
        <v>0</v>
      </c>
      <c r="G23" s="8">
        <v>0</v>
      </c>
      <c r="H23" s="8">
        <v>139868</v>
      </c>
      <c r="I23" s="8">
        <v>216958</v>
      </c>
      <c r="J23" s="8">
        <v>3928978</v>
      </c>
      <c r="K23" s="8">
        <v>902793</v>
      </c>
      <c r="L23" s="8">
        <v>682096</v>
      </c>
      <c r="M23" s="8">
        <v>139868</v>
      </c>
      <c r="N23" s="8">
        <v>0</v>
      </c>
      <c r="O23" s="7">
        <v>48</v>
      </c>
      <c r="P23" s="7">
        <v>200288</v>
      </c>
      <c r="Q23" s="7">
        <v>4397</v>
      </c>
      <c r="R23" s="7">
        <v>204685</v>
      </c>
      <c r="S23" s="7">
        <v>129241</v>
      </c>
      <c r="T23" s="7">
        <v>1242482</v>
      </c>
      <c r="U23" s="7">
        <v>17688</v>
      </c>
      <c r="V23" s="7">
        <v>26158</v>
      </c>
      <c r="W23" s="7">
        <v>629367</v>
      </c>
      <c r="X23" s="7">
        <v>34107</v>
      </c>
      <c r="Y23" s="7">
        <v>38988</v>
      </c>
      <c r="Z23" s="7">
        <v>64575</v>
      </c>
      <c r="AA23" s="7">
        <v>4</v>
      </c>
      <c r="AB23" s="7">
        <v>0</v>
      </c>
      <c r="AC23" s="7">
        <v>0</v>
      </c>
      <c r="AD23" s="7">
        <v>214</v>
      </c>
      <c r="AE23" s="7">
        <v>22</v>
      </c>
      <c r="AF23" s="9">
        <v>89</v>
      </c>
      <c r="AG23" s="2"/>
    </row>
    <row r="24" spans="1:33" x14ac:dyDescent="0.2">
      <c r="A24" s="1" t="s">
        <v>55</v>
      </c>
      <c r="B24" s="7">
        <v>104145</v>
      </c>
      <c r="C24" s="8">
        <v>0</v>
      </c>
      <c r="D24" s="8">
        <v>774125</v>
      </c>
      <c r="E24" s="8">
        <v>3943113</v>
      </c>
      <c r="F24" s="8">
        <v>0</v>
      </c>
      <c r="G24" s="8">
        <v>0</v>
      </c>
      <c r="H24" s="8">
        <v>0</v>
      </c>
      <c r="I24" s="8">
        <v>165941</v>
      </c>
      <c r="J24" s="8">
        <v>3098905</v>
      </c>
      <c r="K24" s="8">
        <v>1082838</v>
      </c>
      <c r="L24" s="8">
        <v>538902</v>
      </c>
      <c r="M24" s="8">
        <v>117813</v>
      </c>
      <c r="N24" s="8">
        <v>0</v>
      </c>
      <c r="O24" s="7">
        <v>35</v>
      </c>
      <c r="P24" s="7">
        <v>143140</v>
      </c>
      <c r="Q24" s="7">
        <v>7292</v>
      </c>
      <c r="R24" s="7">
        <v>147111</v>
      </c>
      <c r="S24" s="7">
        <v>82446</v>
      </c>
      <c r="T24" s="7">
        <v>806471</v>
      </c>
      <c r="U24" s="7">
        <v>14323</v>
      </c>
      <c r="V24" s="7">
        <v>25781</v>
      </c>
      <c r="W24" s="7">
        <v>537351</v>
      </c>
      <c r="X24" s="7">
        <v>29061</v>
      </c>
      <c r="Y24" s="7">
        <v>45399</v>
      </c>
      <c r="Z24" s="7">
        <v>58677</v>
      </c>
      <c r="AA24" s="7">
        <v>12</v>
      </c>
      <c r="AB24" s="7">
        <v>2</v>
      </c>
      <c r="AC24" s="7">
        <v>0</v>
      </c>
      <c r="AD24" s="7">
        <v>400</v>
      </c>
      <c r="AE24" s="7">
        <v>100</v>
      </c>
      <c r="AF24" s="9">
        <v>8.8800000000000008</v>
      </c>
      <c r="AG24" s="2"/>
    </row>
    <row r="25" spans="1:33" x14ac:dyDescent="0.2">
      <c r="A25" s="1" t="s">
        <v>52</v>
      </c>
      <c r="B25" s="7">
        <v>122909</v>
      </c>
      <c r="C25" s="8">
        <v>0</v>
      </c>
      <c r="D25" s="8">
        <v>767000</v>
      </c>
      <c r="E25" s="8">
        <v>2050124</v>
      </c>
      <c r="F25" s="8">
        <v>400000</v>
      </c>
      <c r="G25" s="8">
        <v>50000</v>
      </c>
      <c r="H25" s="8">
        <v>528418</v>
      </c>
      <c r="I25" s="8">
        <v>112261</v>
      </c>
      <c r="J25" s="8">
        <v>2237935</v>
      </c>
      <c r="K25" s="8">
        <v>500982</v>
      </c>
      <c r="L25" s="8">
        <v>386531</v>
      </c>
      <c r="M25" s="8">
        <v>978418</v>
      </c>
      <c r="N25" s="8">
        <v>0</v>
      </c>
      <c r="O25" s="7">
        <v>27</v>
      </c>
      <c r="P25" s="7">
        <v>154612</v>
      </c>
      <c r="Q25" s="7">
        <v>3022</v>
      </c>
      <c r="R25" s="7">
        <v>152238</v>
      </c>
      <c r="S25" s="7">
        <v>89500</v>
      </c>
      <c r="T25" s="7">
        <v>685416</v>
      </c>
      <c r="U25" s="7">
        <v>3923</v>
      </c>
      <c r="V25" s="7">
        <v>24989</v>
      </c>
      <c r="W25" s="7">
        <v>567347</v>
      </c>
      <c r="X25" s="7">
        <v>24057</v>
      </c>
      <c r="Y25" s="7">
        <v>18819</v>
      </c>
      <c r="Z25" s="7">
        <v>88773</v>
      </c>
      <c r="AA25" s="7">
        <v>2</v>
      </c>
      <c r="AB25" s="7">
        <v>0</v>
      </c>
      <c r="AC25" s="7">
        <v>1</v>
      </c>
      <c r="AD25" s="7">
        <v>127</v>
      </c>
      <c r="AE25" s="7">
        <v>143</v>
      </c>
      <c r="AF25" s="9">
        <v>86</v>
      </c>
      <c r="AG25" s="2"/>
    </row>
    <row r="26" spans="1:33" x14ac:dyDescent="0.2">
      <c r="A26" s="1" t="s">
        <v>65</v>
      </c>
      <c r="B26" s="7">
        <v>61145</v>
      </c>
      <c r="C26" s="10" t="s">
        <v>34</v>
      </c>
      <c r="D26" s="10" t="s">
        <v>34</v>
      </c>
      <c r="E26" s="10" t="s">
        <v>34</v>
      </c>
      <c r="F26" s="10" t="s">
        <v>34</v>
      </c>
      <c r="G26" s="10" t="s">
        <v>34</v>
      </c>
      <c r="H26" s="10" t="s">
        <v>34</v>
      </c>
      <c r="I26" s="10" t="s">
        <v>34</v>
      </c>
      <c r="J26" s="10" t="s">
        <v>34</v>
      </c>
      <c r="K26" s="10" t="s">
        <v>34</v>
      </c>
      <c r="L26" s="10" t="s">
        <v>34</v>
      </c>
      <c r="M26" s="10" t="s">
        <v>34</v>
      </c>
      <c r="N26" s="10" t="s">
        <v>34</v>
      </c>
      <c r="O26" s="7">
        <v>20</v>
      </c>
      <c r="P26" s="7">
        <v>152006</v>
      </c>
      <c r="Q26" s="10" t="s">
        <v>34</v>
      </c>
      <c r="R26" s="7">
        <v>152006</v>
      </c>
      <c r="S26" s="7">
        <v>84899</v>
      </c>
      <c r="T26" s="7">
        <v>444882</v>
      </c>
      <c r="U26" s="10" t="s">
        <v>34</v>
      </c>
      <c r="V26" s="7">
        <v>23803</v>
      </c>
      <c r="W26" s="7">
        <v>346622</v>
      </c>
      <c r="X26" s="7">
        <v>14453</v>
      </c>
      <c r="Y26" s="7">
        <v>46609</v>
      </c>
      <c r="Z26" s="7">
        <v>30195</v>
      </c>
      <c r="AA26" s="7">
        <v>6</v>
      </c>
      <c r="AB26" s="7">
        <v>0</v>
      </c>
      <c r="AC26" s="7">
        <v>0</v>
      </c>
      <c r="AD26" s="7">
        <v>224</v>
      </c>
      <c r="AE26" s="7">
        <v>39</v>
      </c>
      <c r="AF26" s="10" t="s">
        <v>34</v>
      </c>
      <c r="AG26" s="2"/>
    </row>
    <row r="27" spans="1:33" x14ac:dyDescent="0.2">
      <c r="A27" s="1" t="s">
        <v>59</v>
      </c>
      <c r="B27" s="7">
        <v>98368</v>
      </c>
      <c r="C27" s="8">
        <v>0</v>
      </c>
      <c r="D27" s="8">
        <v>621684</v>
      </c>
      <c r="E27" s="8">
        <v>2751048</v>
      </c>
      <c r="F27" s="8">
        <v>0</v>
      </c>
      <c r="G27" s="8">
        <v>0</v>
      </c>
      <c r="H27" s="8">
        <v>0</v>
      </c>
      <c r="I27" s="8">
        <v>104345</v>
      </c>
      <c r="J27" s="8">
        <v>2636007</v>
      </c>
      <c r="K27" s="8">
        <v>559013</v>
      </c>
      <c r="L27" s="8">
        <v>1842208</v>
      </c>
      <c r="M27" s="8">
        <v>0</v>
      </c>
      <c r="N27" s="8">
        <v>0</v>
      </c>
      <c r="O27" s="7">
        <v>36</v>
      </c>
      <c r="P27" s="7">
        <v>175697</v>
      </c>
      <c r="Q27" s="7">
        <v>4138</v>
      </c>
      <c r="R27" s="7">
        <v>169695</v>
      </c>
      <c r="S27" s="7">
        <v>105413</v>
      </c>
      <c r="T27" s="7">
        <v>947436</v>
      </c>
      <c r="U27" s="7">
        <v>514</v>
      </c>
      <c r="V27" s="7">
        <v>22526</v>
      </c>
      <c r="W27" s="7">
        <v>628984</v>
      </c>
      <c r="X27" s="7">
        <v>22609</v>
      </c>
      <c r="Y27" s="7">
        <v>0</v>
      </c>
      <c r="Z27" s="7">
        <v>38484</v>
      </c>
      <c r="AA27" s="7">
        <v>4</v>
      </c>
      <c r="AB27" s="7">
        <v>0</v>
      </c>
      <c r="AC27" s="7">
        <v>1</v>
      </c>
      <c r="AD27" s="7">
        <v>261</v>
      </c>
      <c r="AE27" s="7">
        <v>56</v>
      </c>
      <c r="AF27" s="9">
        <v>75</v>
      </c>
      <c r="AG27" s="2"/>
    </row>
    <row r="28" spans="1:33" x14ac:dyDescent="0.2">
      <c r="A28" s="1" t="s">
        <v>54</v>
      </c>
      <c r="B28" s="7">
        <v>115097</v>
      </c>
      <c r="C28" s="8">
        <v>0</v>
      </c>
      <c r="D28" s="8">
        <v>697554</v>
      </c>
      <c r="E28" s="8">
        <v>4219000</v>
      </c>
      <c r="F28" s="8">
        <v>0</v>
      </c>
      <c r="G28" s="8">
        <v>45000</v>
      </c>
      <c r="H28" s="8">
        <v>290000</v>
      </c>
      <c r="I28" s="8">
        <v>199000</v>
      </c>
      <c r="J28" s="8">
        <v>3411000</v>
      </c>
      <c r="K28" s="8">
        <v>1064217</v>
      </c>
      <c r="L28" s="8">
        <v>693010</v>
      </c>
      <c r="M28" s="8">
        <v>391199</v>
      </c>
      <c r="N28" s="8">
        <v>18923</v>
      </c>
      <c r="O28" s="7">
        <v>43</v>
      </c>
      <c r="P28" s="7">
        <v>196916</v>
      </c>
      <c r="Q28" s="7">
        <v>4675</v>
      </c>
      <c r="R28" s="7">
        <v>199339</v>
      </c>
      <c r="S28" s="7">
        <v>123421</v>
      </c>
      <c r="T28" s="7">
        <v>1032016</v>
      </c>
      <c r="U28" s="7">
        <v>13205</v>
      </c>
      <c r="V28" s="7">
        <v>22190</v>
      </c>
      <c r="W28" s="7">
        <v>750769</v>
      </c>
      <c r="X28" s="7">
        <v>29033</v>
      </c>
      <c r="Y28" s="7">
        <v>42508</v>
      </c>
      <c r="Z28" s="7">
        <v>103817</v>
      </c>
      <c r="AA28" s="7">
        <v>5</v>
      </c>
      <c r="AB28" s="7">
        <v>0</v>
      </c>
      <c r="AC28" s="7">
        <v>0</v>
      </c>
      <c r="AD28" s="7">
        <v>260</v>
      </c>
      <c r="AE28" s="7">
        <v>109</v>
      </c>
      <c r="AF28" s="9">
        <v>8.5</v>
      </c>
      <c r="AG28" s="2"/>
    </row>
    <row r="29" spans="1:33" x14ac:dyDescent="0.2">
      <c r="A29" s="1" t="s">
        <v>40</v>
      </c>
      <c r="B29" s="7">
        <v>183263</v>
      </c>
      <c r="C29" s="8">
        <v>0</v>
      </c>
      <c r="D29" s="8">
        <v>1090022</v>
      </c>
      <c r="E29" s="8">
        <v>1000000</v>
      </c>
      <c r="F29" s="8">
        <v>0</v>
      </c>
      <c r="G29" s="8">
        <v>0</v>
      </c>
      <c r="H29" s="8">
        <v>0</v>
      </c>
      <c r="I29" s="8">
        <v>0</v>
      </c>
      <c r="J29" s="8">
        <v>3761940</v>
      </c>
      <c r="K29" s="8">
        <v>232323</v>
      </c>
      <c r="L29" s="8">
        <v>1000000</v>
      </c>
      <c r="M29" s="8">
        <v>0</v>
      </c>
      <c r="N29" s="8">
        <v>0</v>
      </c>
      <c r="O29" s="7">
        <v>43</v>
      </c>
      <c r="P29" s="7">
        <v>220083</v>
      </c>
      <c r="Q29" s="7">
        <v>5225</v>
      </c>
      <c r="R29" s="7">
        <v>225308</v>
      </c>
      <c r="S29" s="7">
        <v>137214</v>
      </c>
      <c r="T29" s="7">
        <v>994511</v>
      </c>
      <c r="U29" s="7">
        <v>3544</v>
      </c>
      <c r="V29" s="7">
        <v>22019</v>
      </c>
      <c r="W29" s="7">
        <v>606664</v>
      </c>
      <c r="X29" s="7">
        <v>86282</v>
      </c>
      <c r="Y29" s="7">
        <v>182275</v>
      </c>
      <c r="Z29" s="7">
        <v>76501</v>
      </c>
      <c r="AA29" s="7">
        <v>5</v>
      </c>
      <c r="AB29" s="7">
        <v>1</v>
      </c>
      <c r="AC29" s="7">
        <v>0</v>
      </c>
      <c r="AD29" s="7">
        <v>255</v>
      </c>
      <c r="AE29" s="7">
        <v>56</v>
      </c>
      <c r="AF29" s="9">
        <v>8.48</v>
      </c>
      <c r="AG29" s="2"/>
    </row>
    <row r="30" spans="1:33" x14ac:dyDescent="0.2">
      <c r="A30" s="1" t="s">
        <v>60</v>
      </c>
      <c r="B30" s="7">
        <v>89111</v>
      </c>
      <c r="C30" s="8">
        <v>0</v>
      </c>
      <c r="D30" s="8">
        <v>565323</v>
      </c>
      <c r="E30" s="8">
        <v>3968688</v>
      </c>
      <c r="F30" s="8">
        <v>0</v>
      </c>
      <c r="G30" s="8">
        <v>0</v>
      </c>
      <c r="H30" s="8">
        <v>42000</v>
      </c>
      <c r="I30" s="8">
        <v>727082</v>
      </c>
      <c r="J30" s="8">
        <v>3467442</v>
      </c>
      <c r="K30" s="8">
        <v>542331</v>
      </c>
      <c r="L30" s="8">
        <v>550000</v>
      </c>
      <c r="M30" s="10" t="s">
        <v>34</v>
      </c>
      <c r="N30" s="8">
        <v>0</v>
      </c>
      <c r="O30" s="7">
        <v>42</v>
      </c>
      <c r="P30" s="7">
        <v>163139</v>
      </c>
      <c r="Q30" s="7">
        <v>5081</v>
      </c>
      <c r="R30" s="7">
        <v>156508</v>
      </c>
      <c r="S30" s="7">
        <v>89621</v>
      </c>
      <c r="T30" s="7">
        <v>769863</v>
      </c>
      <c r="U30" s="7">
        <v>7571</v>
      </c>
      <c r="V30" s="7">
        <v>21551</v>
      </c>
      <c r="W30" s="7">
        <v>620460</v>
      </c>
      <c r="X30" s="7">
        <v>35507</v>
      </c>
      <c r="Y30" s="7">
        <v>69556</v>
      </c>
      <c r="Z30" s="7">
        <v>88785</v>
      </c>
      <c r="AA30" s="7">
        <v>5</v>
      </c>
      <c r="AB30" s="7">
        <v>0</v>
      </c>
      <c r="AC30" s="7">
        <v>0</v>
      </c>
      <c r="AD30" s="7">
        <v>301</v>
      </c>
      <c r="AE30" s="7">
        <v>64</v>
      </c>
      <c r="AF30" s="10" t="s">
        <v>34</v>
      </c>
      <c r="AG30" s="2"/>
    </row>
    <row r="31" spans="1:33" x14ac:dyDescent="0.2">
      <c r="A31" s="1" t="s">
        <v>39</v>
      </c>
      <c r="B31" s="7">
        <v>189618</v>
      </c>
      <c r="C31" s="8">
        <v>0</v>
      </c>
      <c r="D31" s="8">
        <v>1169083</v>
      </c>
      <c r="E31" s="8">
        <v>4899307</v>
      </c>
      <c r="F31" s="8">
        <v>0</v>
      </c>
      <c r="G31" s="8">
        <v>750000</v>
      </c>
      <c r="H31" s="10" t="s">
        <v>34</v>
      </c>
      <c r="I31" s="8">
        <v>269326</v>
      </c>
      <c r="J31" s="8">
        <v>4240919</v>
      </c>
      <c r="K31" s="8">
        <v>703677</v>
      </c>
      <c r="L31" s="8">
        <v>821198</v>
      </c>
      <c r="M31" s="8">
        <v>302596</v>
      </c>
      <c r="N31" s="10" t="s">
        <v>34</v>
      </c>
      <c r="O31" s="7">
        <v>50</v>
      </c>
      <c r="P31" s="7">
        <v>252874</v>
      </c>
      <c r="Q31" s="7">
        <v>5064</v>
      </c>
      <c r="R31" s="7">
        <v>257938</v>
      </c>
      <c r="S31" s="7">
        <v>198458</v>
      </c>
      <c r="T31" s="7">
        <v>1659123</v>
      </c>
      <c r="U31" s="7">
        <v>7784</v>
      </c>
      <c r="V31" s="7">
        <v>19698</v>
      </c>
      <c r="W31" s="7">
        <v>848575</v>
      </c>
      <c r="X31" s="7">
        <v>50181</v>
      </c>
      <c r="Y31" s="10" t="s">
        <v>34</v>
      </c>
      <c r="Z31" s="7">
        <v>89828</v>
      </c>
      <c r="AA31" s="7">
        <v>4</v>
      </c>
      <c r="AB31" s="7">
        <v>0</v>
      </c>
      <c r="AC31" s="7">
        <v>0</v>
      </c>
      <c r="AD31" s="7">
        <v>211</v>
      </c>
      <c r="AE31" s="7">
        <v>122</v>
      </c>
      <c r="AF31" s="10" t="s">
        <v>34</v>
      </c>
      <c r="AG31" s="2"/>
    </row>
    <row r="32" spans="1:33" x14ac:dyDescent="0.2">
      <c r="A32" s="1" t="s">
        <v>58</v>
      </c>
      <c r="B32" s="7">
        <v>101165</v>
      </c>
      <c r="C32" s="8">
        <v>0</v>
      </c>
      <c r="D32" s="8">
        <v>756602</v>
      </c>
      <c r="E32" s="8">
        <v>2314260</v>
      </c>
      <c r="F32" s="8">
        <v>0</v>
      </c>
      <c r="G32" s="8">
        <v>0</v>
      </c>
      <c r="H32" s="8">
        <v>0</v>
      </c>
      <c r="I32" s="8">
        <v>114481</v>
      </c>
      <c r="J32" s="8">
        <v>1972589</v>
      </c>
      <c r="K32" s="8">
        <v>1106232</v>
      </c>
      <c r="L32" s="8">
        <v>211651</v>
      </c>
      <c r="M32" s="8">
        <v>125939</v>
      </c>
      <c r="N32" s="8">
        <v>0</v>
      </c>
      <c r="O32" s="7">
        <v>24</v>
      </c>
      <c r="P32" s="7">
        <v>210164</v>
      </c>
      <c r="Q32" s="7">
        <v>1788</v>
      </c>
      <c r="R32" s="7">
        <v>207974</v>
      </c>
      <c r="S32" s="7">
        <v>75285</v>
      </c>
      <c r="T32" s="7">
        <v>473977</v>
      </c>
      <c r="U32" s="7">
        <v>2180</v>
      </c>
      <c r="V32" s="7">
        <v>15691</v>
      </c>
      <c r="W32" s="7">
        <v>363441</v>
      </c>
      <c r="X32" s="7">
        <v>19119</v>
      </c>
      <c r="Y32" s="7">
        <v>28713</v>
      </c>
      <c r="Z32" s="7">
        <v>48828</v>
      </c>
      <c r="AA32" s="7">
        <v>10</v>
      </c>
      <c r="AB32" s="7">
        <v>1</v>
      </c>
      <c r="AC32" s="7">
        <v>0</v>
      </c>
      <c r="AD32" s="7">
        <v>279</v>
      </c>
      <c r="AE32" s="7">
        <v>42</v>
      </c>
      <c r="AF32" s="10" t="s">
        <v>34</v>
      </c>
      <c r="AG32" s="2"/>
    </row>
    <row r="33" spans="1:33" x14ac:dyDescent="0.2">
      <c r="A33" s="1" t="s">
        <v>75</v>
      </c>
      <c r="B33" s="7">
        <v>16581</v>
      </c>
      <c r="C33" s="8">
        <v>0</v>
      </c>
      <c r="D33" s="8">
        <v>1571290</v>
      </c>
      <c r="E33" s="8">
        <v>0</v>
      </c>
      <c r="F33" s="8">
        <v>0</v>
      </c>
      <c r="G33" s="8">
        <v>0</v>
      </c>
      <c r="H33" s="8">
        <v>0</v>
      </c>
      <c r="I33" s="8">
        <v>1672925</v>
      </c>
      <c r="J33" s="8">
        <v>1621513</v>
      </c>
      <c r="K33" s="8">
        <v>1820951</v>
      </c>
      <c r="L33" s="8">
        <v>511726</v>
      </c>
      <c r="M33" s="10" t="s">
        <v>34</v>
      </c>
      <c r="N33" s="8">
        <v>0</v>
      </c>
      <c r="O33" s="7">
        <v>27</v>
      </c>
      <c r="P33" s="7">
        <v>7990</v>
      </c>
      <c r="Q33" s="7">
        <v>41099</v>
      </c>
      <c r="R33" s="7">
        <v>49089</v>
      </c>
      <c r="S33" s="10" t="s">
        <v>34</v>
      </c>
      <c r="T33" s="7">
        <v>531837</v>
      </c>
      <c r="U33" s="7">
        <v>210229</v>
      </c>
      <c r="V33" s="7">
        <v>15248</v>
      </c>
      <c r="W33" s="7">
        <v>54</v>
      </c>
      <c r="X33" s="7">
        <v>1519</v>
      </c>
      <c r="Y33" s="7">
        <v>0</v>
      </c>
      <c r="Z33" s="7">
        <v>0</v>
      </c>
      <c r="AA33" s="7">
        <v>1</v>
      </c>
      <c r="AB33" s="7">
        <v>0</v>
      </c>
      <c r="AC33" s="7">
        <v>2</v>
      </c>
      <c r="AD33" s="7">
        <v>42</v>
      </c>
      <c r="AE33" s="7">
        <v>4</v>
      </c>
      <c r="AF33" s="9">
        <v>92</v>
      </c>
      <c r="AG33" s="2"/>
    </row>
    <row r="34" spans="1:33" x14ac:dyDescent="0.2">
      <c r="A34" s="1" t="s">
        <v>63</v>
      </c>
      <c r="B34" s="7">
        <v>79302</v>
      </c>
      <c r="C34" s="8">
        <v>0</v>
      </c>
      <c r="D34" s="8">
        <v>506023</v>
      </c>
      <c r="E34" s="8">
        <v>3934802</v>
      </c>
      <c r="F34" s="8">
        <v>0</v>
      </c>
      <c r="G34" s="8">
        <v>0</v>
      </c>
      <c r="H34" s="8">
        <v>982480</v>
      </c>
      <c r="I34" s="8">
        <v>103599</v>
      </c>
      <c r="J34" s="8">
        <v>2511980</v>
      </c>
      <c r="K34" s="8">
        <v>1680392</v>
      </c>
      <c r="L34" s="8">
        <v>587511</v>
      </c>
      <c r="M34" s="8">
        <v>394696</v>
      </c>
      <c r="N34" s="8">
        <v>352325</v>
      </c>
      <c r="O34" s="10" t="s">
        <v>34</v>
      </c>
      <c r="P34" s="7">
        <v>144988</v>
      </c>
      <c r="Q34" s="7">
        <v>3464</v>
      </c>
      <c r="R34" s="7">
        <v>142171</v>
      </c>
      <c r="S34" s="7">
        <v>116778</v>
      </c>
      <c r="T34" s="7">
        <v>758581</v>
      </c>
      <c r="U34" s="7">
        <v>1595</v>
      </c>
      <c r="V34" s="7">
        <v>14668</v>
      </c>
      <c r="W34" s="7">
        <v>565969</v>
      </c>
      <c r="X34" s="7">
        <v>20188</v>
      </c>
      <c r="Y34" s="7">
        <v>17750</v>
      </c>
      <c r="Z34" s="7">
        <v>106355</v>
      </c>
      <c r="AA34" s="7">
        <v>4</v>
      </c>
      <c r="AB34" s="7">
        <v>0</v>
      </c>
      <c r="AC34" s="7">
        <v>0</v>
      </c>
      <c r="AD34" s="7">
        <v>198</v>
      </c>
      <c r="AE34" s="7">
        <v>50</v>
      </c>
      <c r="AF34" s="9">
        <v>8.6</v>
      </c>
      <c r="AG34" s="2"/>
    </row>
    <row r="35" spans="1:33" x14ac:dyDescent="0.2">
      <c r="A35" s="1" t="s">
        <v>61</v>
      </c>
      <c r="B35" s="7">
        <v>86408</v>
      </c>
      <c r="C35" s="8">
        <v>2360</v>
      </c>
      <c r="D35" s="8">
        <v>696683</v>
      </c>
      <c r="E35" s="8">
        <v>2062822</v>
      </c>
      <c r="F35" s="10" t="s">
        <v>34</v>
      </c>
      <c r="G35" s="8">
        <v>30195</v>
      </c>
      <c r="H35" s="10" t="s">
        <v>34</v>
      </c>
      <c r="I35" s="8">
        <v>82322</v>
      </c>
      <c r="J35" s="8">
        <v>1846489</v>
      </c>
      <c r="K35" s="8">
        <v>835629</v>
      </c>
      <c r="L35" s="8">
        <v>372000</v>
      </c>
      <c r="M35" s="10" t="s">
        <v>34</v>
      </c>
      <c r="N35" s="10" t="s">
        <v>34</v>
      </c>
      <c r="O35" s="7">
        <v>28</v>
      </c>
      <c r="P35" s="7">
        <v>128476</v>
      </c>
      <c r="Q35" s="7">
        <v>7873</v>
      </c>
      <c r="R35" s="7">
        <v>126191</v>
      </c>
      <c r="S35" s="7">
        <v>88760</v>
      </c>
      <c r="T35" s="7">
        <v>617325</v>
      </c>
      <c r="U35" s="7">
        <v>12061</v>
      </c>
      <c r="V35" s="7">
        <v>13204</v>
      </c>
      <c r="W35" s="7">
        <v>335520</v>
      </c>
      <c r="X35" s="7">
        <v>18591</v>
      </c>
      <c r="Y35" s="7">
        <v>9566</v>
      </c>
      <c r="Z35" s="7">
        <v>36734</v>
      </c>
      <c r="AA35" s="7">
        <v>12</v>
      </c>
      <c r="AB35" s="7">
        <v>2</v>
      </c>
      <c r="AC35" s="7">
        <v>1</v>
      </c>
      <c r="AD35" s="7">
        <v>281</v>
      </c>
      <c r="AE35" s="7">
        <v>74</v>
      </c>
      <c r="AF35" s="10" t="s">
        <v>34</v>
      </c>
      <c r="AG35" s="2"/>
    </row>
    <row r="36" spans="1:33" x14ac:dyDescent="0.2">
      <c r="A36" s="1" t="s">
        <v>64</v>
      </c>
      <c r="B36" s="7">
        <v>73846</v>
      </c>
      <c r="C36" s="10" t="s">
        <v>34</v>
      </c>
      <c r="D36" s="8">
        <v>494399</v>
      </c>
      <c r="E36" s="8">
        <v>1138684</v>
      </c>
      <c r="F36" s="10" t="s">
        <v>34</v>
      </c>
      <c r="G36" s="10" t="s">
        <v>34</v>
      </c>
      <c r="H36" s="10" t="s">
        <v>34</v>
      </c>
      <c r="I36" s="8">
        <v>48097</v>
      </c>
      <c r="J36" s="8">
        <v>1198053</v>
      </c>
      <c r="K36" s="8">
        <v>486930</v>
      </c>
      <c r="L36" s="8">
        <v>458926</v>
      </c>
      <c r="M36" s="10" t="s">
        <v>34</v>
      </c>
      <c r="N36" s="10" t="s">
        <v>34</v>
      </c>
      <c r="O36" s="7">
        <v>16</v>
      </c>
      <c r="P36" s="7">
        <v>139686</v>
      </c>
      <c r="Q36" s="7">
        <v>1257</v>
      </c>
      <c r="R36" s="7">
        <v>133838</v>
      </c>
      <c r="S36" s="7">
        <v>65510</v>
      </c>
      <c r="T36" s="7">
        <v>342114</v>
      </c>
      <c r="U36" s="7">
        <v>1206</v>
      </c>
      <c r="V36" s="7">
        <v>10860</v>
      </c>
      <c r="W36" s="7">
        <v>227800</v>
      </c>
      <c r="X36" s="7">
        <v>10529</v>
      </c>
      <c r="Y36" s="7">
        <v>7752</v>
      </c>
      <c r="Z36" s="7">
        <v>25072</v>
      </c>
      <c r="AA36" s="7">
        <v>4</v>
      </c>
      <c r="AB36" s="7">
        <v>0</v>
      </c>
      <c r="AC36" s="7">
        <v>0</v>
      </c>
      <c r="AD36" s="7">
        <v>167</v>
      </c>
      <c r="AE36" s="7">
        <v>16</v>
      </c>
      <c r="AF36" s="9">
        <v>9.1999999999999993</v>
      </c>
      <c r="AG36" s="2"/>
    </row>
    <row r="37" spans="1:33" x14ac:dyDescent="0.2">
      <c r="A37" s="1" t="s">
        <v>71</v>
      </c>
      <c r="B37" s="7">
        <v>37345</v>
      </c>
      <c r="C37" s="10" t="s">
        <v>34</v>
      </c>
      <c r="D37" s="8">
        <v>256085</v>
      </c>
      <c r="E37" s="10" t="s">
        <v>34</v>
      </c>
      <c r="F37" s="10" t="s">
        <v>34</v>
      </c>
      <c r="G37" s="10" t="s">
        <v>34</v>
      </c>
      <c r="H37" s="10" t="s">
        <v>34</v>
      </c>
      <c r="I37" s="8">
        <v>31709</v>
      </c>
      <c r="J37" s="8">
        <v>501244</v>
      </c>
      <c r="K37" s="8">
        <v>294856</v>
      </c>
      <c r="L37" s="8">
        <v>60167</v>
      </c>
      <c r="M37" s="8">
        <v>100644</v>
      </c>
      <c r="N37" s="10" t="s">
        <v>34</v>
      </c>
      <c r="O37" s="7">
        <v>7</v>
      </c>
      <c r="P37" s="7">
        <v>35000</v>
      </c>
      <c r="Q37" s="7">
        <v>4311</v>
      </c>
      <c r="R37" s="7">
        <v>39311</v>
      </c>
      <c r="S37" s="7">
        <v>1554</v>
      </c>
      <c r="T37" s="7">
        <v>174850</v>
      </c>
      <c r="U37" s="7">
        <v>1013</v>
      </c>
      <c r="V37" s="7">
        <v>10827</v>
      </c>
      <c r="W37" s="7">
        <v>173132</v>
      </c>
      <c r="X37" s="7">
        <v>8196</v>
      </c>
      <c r="Y37" s="10" t="s">
        <v>34</v>
      </c>
      <c r="Z37" s="7">
        <v>3369</v>
      </c>
      <c r="AA37" s="7">
        <v>1</v>
      </c>
      <c r="AB37" s="10" t="s">
        <v>34</v>
      </c>
      <c r="AC37" s="10" t="s">
        <v>34</v>
      </c>
      <c r="AD37" s="7">
        <v>47</v>
      </c>
      <c r="AE37" s="7">
        <v>17</v>
      </c>
      <c r="AF37" s="10" t="s">
        <v>34</v>
      </c>
      <c r="AG37" s="2"/>
    </row>
    <row r="38" spans="1:33" x14ac:dyDescent="0.2">
      <c r="A38" s="1" t="s">
        <v>68</v>
      </c>
      <c r="B38" s="7">
        <v>43413</v>
      </c>
      <c r="C38" s="8">
        <v>0</v>
      </c>
      <c r="D38" s="8">
        <v>309838</v>
      </c>
      <c r="E38" s="8">
        <v>0</v>
      </c>
      <c r="F38" s="8">
        <v>11800</v>
      </c>
      <c r="G38" s="8">
        <v>134374</v>
      </c>
      <c r="H38" s="8">
        <v>0</v>
      </c>
      <c r="I38" s="8">
        <v>106620</v>
      </c>
      <c r="J38" s="8">
        <v>1610879</v>
      </c>
      <c r="K38" s="8">
        <v>309843</v>
      </c>
      <c r="L38" s="8">
        <v>256251</v>
      </c>
      <c r="M38" s="8">
        <v>3186065</v>
      </c>
      <c r="N38" s="8">
        <v>0</v>
      </c>
      <c r="O38" s="7">
        <v>21</v>
      </c>
      <c r="P38" s="7">
        <v>72963</v>
      </c>
      <c r="Q38" s="7">
        <v>2159</v>
      </c>
      <c r="R38" s="7">
        <v>68245</v>
      </c>
      <c r="S38" s="7">
        <v>47024</v>
      </c>
      <c r="T38" s="7">
        <v>270610</v>
      </c>
      <c r="U38" s="7">
        <v>1238</v>
      </c>
      <c r="V38" s="7">
        <v>10403</v>
      </c>
      <c r="W38" s="7">
        <v>238329</v>
      </c>
      <c r="X38" s="7">
        <v>8911</v>
      </c>
      <c r="Y38" s="7">
        <v>5018</v>
      </c>
      <c r="Z38" s="7">
        <v>23295</v>
      </c>
      <c r="AA38" s="7">
        <v>6</v>
      </c>
      <c r="AB38" s="7">
        <v>3</v>
      </c>
      <c r="AC38" s="7">
        <v>8</v>
      </c>
      <c r="AD38" s="7">
        <v>302</v>
      </c>
      <c r="AE38" s="7">
        <v>27</v>
      </c>
      <c r="AF38" s="10" t="s">
        <v>34</v>
      </c>
      <c r="AG38" s="2"/>
    </row>
    <row r="39" spans="1:33" x14ac:dyDescent="0.2">
      <c r="A39" s="1" t="s">
        <v>66</v>
      </c>
      <c r="B39" s="7">
        <v>52685</v>
      </c>
      <c r="C39" s="8">
        <v>0</v>
      </c>
      <c r="D39" s="8">
        <v>373561</v>
      </c>
      <c r="E39" s="8">
        <v>1863751</v>
      </c>
      <c r="F39" s="8">
        <v>0</v>
      </c>
      <c r="G39" s="8">
        <v>0</v>
      </c>
      <c r="H39" s="8">
        <v>36339</v>
      </c>
      <c r="I39" s="8">
        <v>58762</v>
      </c>
      <c r="J39" s="8">
        <v>1783283</v>
      </c>
      <c r="K39" s="8">
        <v>228389</v>
      </c>
      <c r="L39" s="8">
        <v>284402</v>
      </c>
      <c r="M39" s="8">
        <v>36339</v>
      </c>
      <c r="N39" s="8">
        <v>0</v>
      </c>
      <c r="O39" s="7">
        <v>24</v>
      </c>
      <c r="P39" s="7">
        <v>102300</v>
      </c>
      <c r="Q39" s="7">
        <v>4127</v>
      </c>
      <c r="R39" s="7">
        <v>103613</v>
      </c>
      <c r="S39" s="7">
        <v>29216</v>
      </c>
      <c r="T39" s="7">
        <v>334631</v>
      </c>
      <c r="U39" s="7">
        <v>1556</v>
      </c>
      <c r="V39" s="7">
        <v>9827</v>
      </c>
      <c r="W39" s="7">
        <v>235351</v>
      </c>
      <c r="X39" s="7">
        <v>13799</v>
      </c>
      <c r="Y39" s="7">
        <v>20732</v>
      </c>
      <c r="Z39" s="7">
        <v>29216</v>
      </c>
      <c r="AA39" s="7">
        <v>4</v>
      </c>
      <c r="AB39" s="7">
        <v>1</v>
      </c>
      <c r="AC39" s="7">
        <v>0</v>
      </c>
      <c r="AD39" s="7">
        <v>167</v>
      </c>
      <c r="AE39" s="7">
        <v>32</v>
      </c>
      <c r="AF39" s="9">
        <v>10</v>
      </c>
      <c r="AG39" s="2"/>
    </row>
    <row r="40" spans="1:33" x14ac:dyDescent="0.2">
      <c r="A40" s="1" t="s">
        <v>67</v>
      </c>
      <c r="B40" s="7">
        <v>50950</v>
      </c>
      <c r="C40" s="8">
        <v>6720</v>
      </c>
      <c r="D40" s="8">
        <v>613588</v>
      </c>
      <c r="E40" s="8">
        <v>1397250</v>
      </c>
      <c r="F40" s="8">
        <v>0</v>
      </c>
      <c r="G40" s="8">
        <v>0</v>
      </c>
      <c r="H40" s="8">
        <v>0</v>
      </c>
      <c r="I40" s="8">
        <v>109574</v>
      </c>
      <c r="J40" s="8">
        <v>1210081</v>
      </c>
      <c r="K40" s="8">
        <v>413847</v>
      </c>
      <c r="L40" s="8">
        <v>299830</v>
      </c>
      <c r="M40" s="8">
        <v>90706</v>
      </c>
      <c r="N40" s="8">
        <v>326976</v>
      </c>
      <c r="O40" s="7">
        <v>17</v>
      </c>
      <c r="P40" s="7">
        <v>133701</v>
      </c>
      <c r="Q40" s="7">
        <v>3111</v>
      </c>
      <c r="R40" s="7">
        <v>130457</v>
      </c>
      <c r="S40" s="7">
        <v>55607</v>
      </c>
      <c r="T40" s="7">
        <v>263124</v>
      </c>
      <c r="U40" s="7">
        <v>2685</v>
      </c>
      <c r="V40" s="7">
        <v>8797</v>
      </c>
      <c r="W40" s="7">
        <v>219775</v>
      </c>
      <c r="X40" s="7">
        <v>12755</v>
      </c>
      <c r="Y40" s="7">
        <v>14121</v>
      </c>
      <c r="Z40" s="7">
        <v>19741</v>
      </c>
      <c r="AA40" s="7">
        <v>11</v>
      </c>
      <c r="AB40" s="7">
        <v>1</v>
      </c>
      <c r="AC40" s="7">
        <v>1</v>
      </c>
      <c r="AD40" s="7">
        <v>210</v>
      </c>
      <c r="AE40" s="7">
        <v>39</v>
      </c>
      <c r="AF40" s="9">
        <v>8.1999999999999993</v>
      </c>
      <c r="AG40" s="2"/>
    </row>
    <row r="41" spans="1:33" x14ac:dyDescent="0.2">
      <c r="A41" s="1" t="s">
        <v>69</v>
      </c>
      <c r="B41" s="7">
        <v>42319</v>
      </c>
      <c r="C41" s="8">
        <v>0</v>
      </c>
      <c r="D41" s="8">
        <v>307681</v>
      </c>
      <c r="E41" s="8">
        <v>1134683</v>
      </c>
      <c r="F41" s="8">
        <v>0</v>
      </c>
      <c r="G41" s="8">
        <v>175000</v>
      </c>
      <c r="H41" s="8">
        <v>0</v>
      </c>
      <c r="I41" s="8">
        <v>22687</v>
      </c>
      <c r="J41" s="8">
        <v>929278</v>
      </c>
      <c r="K41" s="8">
        <v>249319</v>
      </c>
      <c r="L41" s="8">
        <v>251875</v>
      </c>
      <c r="M41" s="8">
        <v>209579</v>
      </c>
      <c r="N41" s="10" t="s">
        <v>34</v>
      </c>
      <c r="O41" s="7">
        <v>14</v>
      </c>
      <c r="P41" s="7">
        <v>115909</v>
      </c>
      <c r="Q41" s="7">
        <v>967</v>
      </c>
      <c r="R41" s="7">
        <v>116876</v>
      </c>
      <c r="S41" s="7">
        <v>43744</v>
      </c>
      <c r="T41" s="7">
        <v>311381</v>
      </c>
      <c r="U41" s="7">
        <v>2447</v>
      </c>
      <c r="V41" s="7">
        <v>7250</v>
      </c>
      <c r="W41" s="7">
        <v>190926</v>
      </c>
      <c r="X41" s="7">
        <v>15618</v>
      </c>
      <c r="Y41" s="10" t="s">
        <v>34</v>
      </c>
      <c r="Z41" s="7">
        <v>20336</v>
      </c>
      <c r="AA41" s="7">
        <v>6</v>
      </c>
      <c r="AB41" s="7">
        <v>1</v>
      </c>
      <c r="AC41" s="7">
        <v>0</v>
      </c>
      <c r="AD41" s="7">
        <v>204</v>
      </c>
      <c r="AE41" s="7">
        <v>0</v>
      </c>
      <c r="AF41" s="9">
        <v>7.4</v>
      </c>
      <c r="AG41" s="2"/>
    </row>
    <row r="42" spans="1:33" x14ac:dyDescent="0.2">
      <c r="A42" s="1" t="s">
        <v>74</v>
      </c>
      <c r="B42" s="7">
        <v>19521</v>
      </c>
      <c r="C42" s="10" t="s">
        <v>34</v>
      </c>
      <c r="D42" s="8">
        <v>186354</v>
      </c>
      <c r="E42" s="8">
        <v>477753</v>
      </c>
      <c r="F42" s="10" t="s">
        <v>34</v>
      </c>
      <c r="G42" s="10" t="s">
        <v>34</v>
      </c>
      <c r="H42" s="10" t="s">
        <v>34</v>
      </c>
      <c r="I42" s="10" t="s">
        <v>34</v>
      </c>
      <c r="J42" s="8">
        <v>441867</v>
      </c>
      <c r="K42" s="8">
        <v>49066</v>
      </c>
      <c r="L42" s="8">
        <v>128000</v>
      </c>
      <c r="M42" s="8">
        <v>189086</v>
      </c>
      <c r="N42" s="10" t="s">
        <v>34</v>
      </c>
      <c r="O42" s="7">
        <v>6</v>
      </c>
      <c r="P42" s="7">
        <v>42027</v>
      </c>
      <c r="Q42" s="7">
        <v>2137</v>
      </c>
      <c r="R42" s="7">
        <v>41779</v>
      </c>
      <c r="S42" s="7">
        <v>29585</v>
      </c>
      <c r="T42" s="7">
        <v>115469</v>
      </c>
      <c r="U42" s="7">
        <v>2015</v>
      </c>
      <c r="V42" s="7">
        <v>6814</v>
      </c>
      <c r="W42" s="7">
        <v>110436</v>
      </c>
      <c r="X42" s="7">
        <v>2607</v>
      </c>
      <c r="Y42" s="10" t="s">
        <v>34</v>
      </c>
      <c r="Z42" s="7">
        <v>18982</v>
      </c>
      <c r="AA42" s="7">
        <v>3</v>
      </c>
      <c r="AB42" s="10" t="s">
        <v>34</v>
      </c>
      <c r="AC42" s="7">
        <v>3</v>
      </c>
      <c r="AD42" s="7">
        <v>144</v>
      </c>
      <c r="AE42" s="7">
        <v>45</v>
      </c>
      <c r="AF42" s="9">
        <v>8.73</v>
      </c>
      <c r="AG42" s="2"/>
    </row>
    <row r="43" spans="1:33" x14ac:dyDescent="0.2">
      <c r="A43" s="1" t="s">
        <v>73</v>
      </c>
      <c r="B43" s="7">
        <v>20867</v>
      </c>
      <c r="C43" s="8">
        <v>2000</v>
      </c>
      <c r="D43" s="8">
        <v>186442</v>
      </c>
      <c r="E43" s="8">
        <v>809485</v>
      </c>
      <c r="F43" s="8">
        <v>0</v>
      </c>
      <c r="G43" s="8">
        <v>0</v>
      </c>
      <c r="H43" s="8">
        <v>98816</v>
      </c>
      <c r="I43" s="8">
        <v>222045</v>
      </c>
      <c r="J43" s="8">
        <v>713826</v>
      </c>
      <c r="K43" s="8">
        <v>365383</v>
      </c>
      <c r="L43" s="8">
        <v>140763</v>
      </c>
      <c r="M43" s="8">
        <v>98816</v>
      </c>
      <c r="N43" s="8">
        <v>0</v>
      </c>
      <c r="O43" s="7">
        <v>9</v>
      </c>
      <c r="P43" s="7">
        <v>82472</v>
      </c>
      <c r="Q43" s="7">
        <v>4311</v>
      </c>
      <c r="R43" s="7">
        <v>73514</v>
      </c>
      <c r="S43" s="7">
        <v>32736</v>
      </c>
      <c r="T43" s="7">
        <v>115681</v>
      </c>
      <c r="U43" s="7">
        <v>940</v>
      </c>
      <c r="V43" s="7">
        <v>6655</v>
      </c>
      <c r="W43" s="7">
        <v>94219</v>
      </c>
      <c r="X43" s="7">
        <v>6951</v>
      </c>
      <c r="Y43" s="7">
        <v>5055</v>
      </c>
      <c r="Z43" s="7">
        <v>8799</v>
      </c>
      <c r="AA43" s="7">
        <v>1</v>
      </c>
      <c r="AB43" s="7">
        <v>1</v>
      </c>
      <c r="AC43" s="7">
        <v>2</v>
      </c>
      <c r="AD43" s="7">
        <v>2959</v>
      </c>
      <c r="AE43" s="7">
        <v>9</v>
      </c>
      <c r="AF43" s="10" t="s">
        <v>34</v>
      </c>
      <c r="AG43" s="2"/>
    </row>
    <row r="44" spans="1:33" x14ac:dyDescent="0.2">
      <c r="A44" s="1" t="s">
        <v>77</v>
      </c>
      <c r="B44" s="7">
        <v>13494</v>
      </c>
      <c r="C44" s="10" t="s">
        <v>34</v>
      </c>
      <c r="D44" s="8">
        <v>124000</v>
      </c>
      <c r="E44" s="8">
        <v>14700</v>
      </c>
      <c r="F44" s="8">
        <v>0</v>
      </c>
      <c r="G44" s="8">
        <v>0</v>
      </c>
      <c r="H44" s="8">
        <v>0</v>
      </c>
      <c r="I44" s="8">
        <v>0</v>
      </c>
      <c r="J44" s="8">
        <v>277255</v>
      </c>
      <c r="K44" s="8">
        <v>474576</v>
      </c>
      <c r="L44" s="8">
        <v>91695</v>
      </c>
      <c r="M44" s="8">
        <v>91695</v>
      </c>
      <c r="N44" s="8">
        <v>0</v>
      </c>
      <c r="O44" s="7">
        <v>2</v>
      </c>
      <c r="P44" s="7">
        <v>31966</v>
      </c>
      <c r="Q44" s="7">
        <v>1200</v>
      </c>
      <c r="R44" s="7">
        <v>33166</v>
      </c>
      <c r="S44" s="7">
        <v>15159</v>
      </c>
      <c r="T44" s="7">
        <v>81559</v>
      </c>
      <c r="U44" s="7">
        <v>1506</v>
      </c>
      <c r="V44" s="7">
        <v>4282</v>
      </c>
      <c r="W44" s="7">
        <v>99030</v>
      </c>
      <c r="X44" s="7">
        <v>15000</v>
      </c>
      <c r="Y44" s="7">
        <v>5200</v>
      </c>
      <c r="Z44" s="7">
        <v>11350</v>
      </c>
      <c r="AA44" s="7">
        <v>3</v>
      </c>
      <c r="AB44" s="7">
        <v>1</v>
      </c>
      <c r="AC44" s="7">
        <v>0</v>
      </c>
      <c r="AD44" s="7">
        <v>108</v>
      </c>
      <c r="AE44" s="7">
        <v>10</v>
      </c>
      <c r="AF44" s="9">
        <v>0</v>
      </c>
      <c r="AG44" s="2"/>
    </row>
    <row r="45" spans="1:33" x14ac:dyDescent="0.2">
      <c r="A45" s="1" t="s">
        <v>72</v>
      </c>
      <c r="B45" s="7">
        <v>36919</v>
      </c>
      <c r="C45" s="8">
        <v>0</v>
      </c>
      <c r="D45" s="8">
        <v>267431</v>
      </c>
      <c r="E45" s="8">
        <v>1370856</v>
      </c>
      <c r="F45" s="8">
        <v>0</v>
      </c>
      <c r="G45" s="8">
        <v>9345</v>
      </c>
      <c r="H45" s="8">
        <v>124758</v>
      </c>
      <c r="I45" s="8">
        <v>97865</v>
      </c>
      <c r="J45" s="8">
        <v>867881</v>
      </c>
      <c r="K45" s="8">
        <v>623766</v>
      </c>
      <c r="L45" s="8">
        <v>134103</v>
      </c>
      <c r="M45" s="8">
        <v>124758</v>
      </c>
      <c r="N45" s="8">
        <v>0</v>
      </c>
      <c r="O45" s="7">
        <v>11</v>
      </c>
      <c r="P45" s="7">
        <v>116593</v>
      </c>
      <c r="Q45" s="7">
        <v>1349</v>
      </c>
      <c r="R45" s="7">
        <v>117942</v>
      </c>
      <c r="S45" s="7">
        <v>18250</v>
      </c>
      <c r="T45" s="7">
        <v>274601</v>
      </c>
      <c r="U45" s="7">
        <v>2071</v>
      </c>
      <c r="V45" s="7">
        <v>3944</v>
      </c>
      <c r="W45" s="7">
        <v>211054</v>
      </c>
      <c r="X45" s="7">
        <v>21924</v>
      </c>
      <c r="Y45" s="7">
        <v>0</v>
      </c>
      <c r="Z45" s="7">
        <v>24265</v>
      </c>
      <c r="AA45" s="7">
        <v>5</v>
      </c>
      <c r="AB45" s="7">
        <v>0</v>
      </c>
      <c r="AC45" s="7">
        <v>6</v>
      </c>
      <c r="AD45" s="7">
        <v>205</v>
      </c>
      <c r="AE45" s="7">
        <v>5</v>
      </c>
      <c r="AF45" s="9">
        <v>75</v>
      </c>
      <c r="AG45" s="2"/>
    </row>
    <row r="46" spans="1:33" x14ac:dyDescent="0.2">
      <c r="A46" s="1" t="s">
        <v>70</v>
      </c>
      <c r="B46" s="7">
        <v>37366</v>
      </c>
      <c r="C46" s="8">
        <v>0</v>
      </c>
      <c r="D46" s="8">
        <v>268718</v>
      </c>
      <c r="E46" s="8">
        <v>1375567</v>
      </c>
      <c r="F46" s="8">
        <v>0</v>
      </c>
      <c r="G46" s="8">
        <v>0</v>
      </c>
      <c r="H46" s="8">
        <v>1336</v>
      </c>
      <c r="I46" s="8">
        <v>72090</v>
      </c>
      <c r="J46" s="8">
        <v>1008792</v>
      </c>
      <c r="K46" s="8">
        <v>161615</v>
      </c>
      <c r="L46" s="8">
        <v>202877</v>
      </c>
      <c r="M46" s="8">
        <v>37894</v>
      </c>
      <c r="N46" s="8">
        <v>20714</v>
      </c>
      <c r="O46" s="7">
        <v>14</v>
      </c>
      <c r="P46" s="7">
        <v>67005</v>
      </c>
      <c r="Q46" s="7">
        <v>2407</v>
      </c>
      <c r="R46" s="7">
        <v>68833</v>
      </c>
      <c r="S46" s="7">
        <v>33307</v>
      </c>
      <c r="T46" s="7">
        <v>211688</v>
      </c>
      <c r="U46" s="7">
        <v>857</v>
      </c>
      <c r="V46" s="7">
        <v>3837</v>
      </c>
      <c r="W46" s="7">
        <v>210672</v>
      </c>
      <c r="X46" s="7">
        <v>8329</v>
      </c>
      <c r="Y46" s="7">
        <v>5052</v>
      </c>
      <c r="Z46" s="7">
        <v>25620</v>
      </c>
      <c r="AA46" s="7">
        <v>4</v>
      </c>
      <c r="AB46" s="7">
        <v>0</v>
      </c>
      <c r="AC46" s="7">
        <v>0</v>
      </c>
      <c r="AD46" s="7">
        <v>198</v>
      </c>
      <c r="AE46" s="7">
        <v>22</v>
      </c>
      <c r="AF46" s="10" t="s">
        <v>34</v>
      </c>
      <c r="AG46" s="2"/>
    </row>
    <row r="47" spans="1:33" x14ac:dyDescent="0.2">
      <c r="A47" s="1" t="s">
        <v>78</v>
      </c>
      <c r="B47" s="7">
        <v>10326</v>
      </c>
      <c r="C47" s="8">
        <v>2000</v>
      </c>
      <c r="D47" s="8">
        <v>121197</v>
      </c>
      <c r="E47" s="8">
        <v>459356</v>
      </c>
      <c r="F47" s="8">
        <v>0</v>
      </c>
      <c r="G47" s="8">
        <v>0</v>
      </c>
      <c r="H47" s="8">
        <v>0</v>
      </c>
      <c r="I47" s="8">
        <v>6531</v>
      </c>
      <c r="J47" s="8">
        <v>390264</v>
      </c>
      <c r="K47" s="8">
        <v>131289</v>
      </c>
      <c r="L47" s="8">
        <v>67531</v>
      </c>
      <c r="M47" s="8">
        <v>0</v>
      </c>
      <c r="N47" s="8">
        <v>0</v>
      </c>
      <c r="O47" s="7">
        <v>5</v>
      </c>
      <c r="P47" s="7">
        <v>52928</v>
      </c>
      <c r="Q47" s="7">
        <v>600</v>
      </c>
      <c r="R47" s="7">
        <v>53528</v>
      </c>
      <c r="S47" s="7">
        <v>16213</v>
      </c>
      <c r="T47" s="7">
        <v>74065</v>
      </c>
      <c r="U47" s="7">
        <v>49</v>
      </c>
      <c r="V47" s="7">
        <v>2141</v>
      </c>
      <c r="W47" s="7">
        <v>89826</v>
      </c>
      <c r="X47" s="7">
        <v>10360</v>
      </c>
      <c r="Y47" s="7">
        <v>212</v>
      </c>
      <c r="Z47" s="7">
        <v>3247</v>
      </c>
      <c r="AA47" s="7">
        <v>3</v>
      </c>
      <c r="AB47" s="7">
        <v>0</v>
      </c>
      <c r="AC47" s="7">
        <v>1</v>
      </c>
      <c r="AD47" s="7">
        <v>77</v>
      </c>
      <c r="AE47" s="7">
        <v>11</v>
      </c>
      <c r="AF47" s="9">
        <v>7.8</v>
      </c>
      <c r="AG47" s="2"/>
    </row>
    <row r="48" spans="1:33" x14ac:dyDescent="0.2">
      <c r="A48" s="1" t="s">
        <v>76</v>
      </c>
      <c r="B48" s="7">
        <v>15372</v>
      </c>
      <c r="C48" s="8">
        <v>0</v>
      </c>
      <c r="D48" s="8">
        <v>144301</v>
      </c>
      <c r="E48" s="8">
        <v>233857</v>
      </c>
      <c r="F48" s="8">
        <v>0</v>
      </c>
      <c r="G48" s="8">
        <v>0</v>
      </c>
      <c r="H48" s="8">
        <v>0</v>
      </c>
      <c r="I48" s="8">
        <v>0</v>
      </c>
      <c r="J48" s="8">
        <v>207478</v>
      </c>
      <c r="K48" s="8">
        <v>176372</v>
      </c>
      <c r="L48" s="8">
        <v>78165</v>
      </c>
      <c r="M48" s="8">
        <v>0</v>
      </c>
      <c r="N48" s="8">
        <v>0</v>
      </c>
      <c r="O48" s="7">
        <v>4</v>
      </c>
      <c r="P48" s="7">
        <v>24181</v>
      </c>
      <c r="Q48" s="7">
        <v>4580</v>
      </c>
      <c r="R48" s="7">
        <v>30577</v>
      </c>
      <c r="S48" s="7">
        <v>17343</v>
      </c>
      <c r="T48" s="7">
        <v>14948</v>
      </c>
      <c r="U48" s="7">
        <v>170</v>
      </c>
      <c r="V48" s="7">
        <v>1989</v>
      </c>
      <c r="W48" s="7">
        <v>16435</v>
      </c>
      <c r="X48" s="7">
        <v>3171</v>
      </c>
      <c r="Y48" s="7">
        <v>115</v>
      </c>
      <c r="Z48" s="7">
        <v>1615</v>
      </c>
      <c r="AA48" s="7">
        <v>3</v>
      </c>
      <c r="AB48" s="7">
        <v>0</v>
      </c>
      <c r="AC48" s="7">
        <v>3</v>
      </c>
      <c r="AD48" s="7">
        <v>58</v>
      </c>
      <c r="AE48" s="7">
        <v>9</v>
      </c>
      <c r="AF48" s="10" t="s">
        <v>34</v>
      </c>
      <c r="AG48" s="2"/>
    </row>
    <row r="49" spans="1:33" x14ac:dyDescent="0.2">
      <c r="A49" s="11"/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2"/>
    </row>
    <row r="50" spans="1:33" x14ac:dyDescent="0.2">
      <c r="A50" s="1" t="s">
        <v>80</v>
      </c>
      <c r="B50" s="7">
        <v>5738578</v>
      </c>
      <c r="C50" s="8">
        <v>370589</v>
      </c>
      <c r="D50" s="8">
        <v>38057955</v>
      </c>
      <c r="E50" s="8">
        <v>163693006</v>
      </c>
      <c r="F50" s="8">
        <v>2928498</v>
      </c>
      <c r="G50" s="8">
        <v>1460714</v>
      </c>
      <c r="H50" s="8">
        <v>25838247</v>
      </c>
      <c r="I50" s="8">
        <v>10420440</v>
      </c>
      <c r="J50" s="8">
        <v>141824822</v>
      </c>
      <c r="K50" s="8">
        <v>42147227</v>
      </c>
      <c r="L50" s="8">
        <v>34685739</v>
      </c>
      <c r="M50" s="8">
        <v>33217222</v>
      </c>
      <c r="N50" s="8">
        <v>1176045</v>
      </c>
      <c r="O50" s="7">
        <v>1751</v>
      </c>
      <c r="P50" s="7">
        <v>8796845</v>
      </c>
      <c r="Q50" s="7">
        <v>311711</v>
      </c>
      <c r="R50" s="7">
        <v>8864474</v>
      </c>
      <c r="S50" s="7">
        <v>5650450</v>
      </c>
      <c r="T50" s="7">
        <v>48290179</v>
      </c>
      <c r="U50" s="7">
        <v>1356331</v>
      </c>
      <c r="V50" s="7">
        <v>1286145</v>
      </c>
      <c r="W50" s="7">
        <v>28475635</v>
      </c>
      <c r="X50" s="7">
        <v>1598867</v>
      </c>
      <c r="Y50" s="7">
        <v>1943379</v>
      </c>
      <c r="Z50" s="7">
        <v>3649311</v>
      </c>
      <c r="AA50" s="7">
        <v>266</v>
      </c>
      <c r="AB50" s="7">
        <v>30</v>
      </c>
      <c r="AC50" s="7">
        <v>61</v>
      </c>
      <c r="AD50" s="7">
        <v>24927</v>
      </c>
      <c r="AE50" s="7">
        <v>3213</v>
      </c>
      <c r="AF50" s="9">
        <v>857.85</v>
      </c>
      <c r="AG50" s="2"/>
    </row>
    <row r="51" spans="1:33" x14ac:dyDescent="0.2">
      <c r="A51" s="1" t="s">
        <v>81</v>
      </c>
      <c r="B51" s="7">
        <v>47</v>
      </c>
      <c r="C51" s="7">
        <v>37</v>
      </c>
      <c r="D51" s="7">
        <v>45</v>
      </c>
      <c r="E51" s="7">
        <v>44</v>
      </c>
      <c r="F51" s="7">
        <v>35</v>
      </c>
      <c r="G51" s="7">
        <v>38</v>
      </c>
      <c r="H51" s="7">
        <v>37</v>
      </c>
      <c r="I51" s="7">
        <v>43</v>
      </c>
      <c r="J51" s="7">
        <v>45</v>
      </c>
      <c r="K51" s="7">
        <v>45</v>
      </c>
      <c r="L51" s="7">
        <v>45</v>
      </c>
      <c r="M51" s="7">
        <v>39</v>
      </c>
      <c r="N51" s="7">
        <v>36</v>
      </c>
      <c r="O51" s="7">
        <v>45</v>
      </c>
      <c r="P51" s="7">
        <v>46</v>
      </c>
      <c r="Q51" s="7">
        <v>45</v>
      </c>
      <c r="R51" s="7">
        <v>46</v>
      </c>
      <c r="S51" s="7">
        <v>45</v>
      </c>
      <c r="T51" s="7">
        <v>46</v>
      </c>
      <c r="U51" s="7">
        <v>45</v>
      </c>
      <c r="V51" s="7">
        <v>46</v>
      </c>
      <c r="W51" s="7">
        <v>46</v>
      </c>
      <c r="X51" s="7">
        <v>46</v>
      </c>
      <c r="Y51" s="7">
        <v>41</v>
      </c>
      <c r="Z51" s="7">
        <v>46</v>
      </c>
      <c r="AA51" s="7">
        <v>46</v>
      </c>
      <c r="AB51" s="7">
        <v>42</v>
      </c>
      <c r="AC51" s="7">
        <v>43</v>
      </c>
      <c r="AD51" s="7">
        <v>46</v>
      </c>
      <c r="AE51" s="7">
        <v>46</v>
      </c>
      <c r="AF51" s="7">
        <v>29</v>
      </c>
      <c r="AG51" s="2"/>
    </row>
    <row r="52" spans="1:33" x14ac:dyDescent="0.2">
      <c r="A52" s="1" t="s">
        <v>82</v>
      </c>
      <c r="B52" s="7">
        <v>122097.40425532</v>
      </c>
      <c r="C52" s="8">
        <v>10015.918918919</v>
      </c>
      <c r="D52" s="8">
        <v>845732.33333333</v>
      </c>
      <c r="E52" s="8">
        <v>3720295.5909091001</v>
      </c>
      <c r="F52" s="8">
        <v>83671.371428571001</v>
      </c>
      <c r="G52" s="8">
        <v>38439.842105263</v>
      </c>
      <c r="H52" s="8">
        <v>698331</v>
      </c>
      <c r="I52" s="8">
        <v>242335.81395349</v>
      </c>
      <c r="J52" s="8">
        <v>3151662.7111110999</v>
      </c>
      <c r="K52" s="8">
        <v>936605.04444444005</v>
      </c>
      <c r="L52" s="8">
        <v>770794.2</v>
      </c>
      <c r="M52" s="8">
        <v>851723.64102563995</v>
      </c>
      <c r="N52" s="8">
        <v>32667.916666666999</v>
      </c>
      <c r="O52" s="7">
        <v>38.911111111110998</v>
      </c>
      <c r="P52" s="7">
        <v>191235.76086956999</v>
      </c>
      <c r="Q52" s="7">
        <v>6926.9111111110997</v>
      </c>
      <c r="R52" s="7">
        <v>192705.95652174001</v>
      </c>
      <c r="S52" s="7">
        <v>125565.55555556</v>
      </c>
      <c r="T52" s="7">
        <v>1049786.5</v>
      </c>
      <c r="U52" s="7">
        <v>30140.688888888999</v>
      </c>
      <c r="V52" s="7">
        <v>27959.673913043</v>
      </c>
      <c r="W52" s="7">
        <v>619035.54347826005</v>
      </c>
      <c r="X52" s="7">
        <v>34757.978260869997</v>
      </c>
      <c r="Y52" s="7">
        <v>47399.487804878001</v>
      </c>
      <c r="Z52" s="7">
        <v>79332.847826087003</v>
      </c>
      <c r="AA52" s="7">
        <v>5.7826086956521996</v>
      </c>
      <c r="AB52" s="7">
        <v>0.71428571428570997</v>
      </c>
      <c r="AC52" s="7">
        <v>1.4186046511628001</v>
      </c>
      <c r="AD52" s="7">
        <v>541.89130434782999</v>
      </c>
      <c r="AE52" s="7">
        <v>69.847826086956999</v>
      </c>
      <c r="AF52" s="9">
        <v>29.581034482759001</v>
      </c>
      <c r="AG52" s="2"/>
    </row>
    <row r="53" spans="1:33" x14ac:dyDescent="0.2">
      <c r="A53" s="1" t="s">
        <v>83</v>
      </c>
      <c r="B53" s="7">
        <v>414022</v>
      </c>
      <c r="C53" s="8">
        <v>137251</v>
      </c>
      <c r="D53" s="8">
        <v>2540000</v>
      </c>
      <c r="E53" s="8">
        <v>10611660</v>
      </c>
      <c r="F53" s="8">
        <v>2516698</v>
      </c>
      <c r="G53" s="8">
        <v>750000</v>
      </c>
      <c r="H53" s="8">
        <v>18396575</v>
      </c>
      <c r="I53" s="8">
        <v>1672925</v>
      </c>
      <c r="J53" s="8">
        <v>8117000</v>
      </c>
      <c r="K53" s="8">
        <v>3113346</v>
      </c>
      <c r="L53" s="8">
        <v>2486181</v>
      </c>
      <c r="M53" s="8">
        <v>18486575</v>
      </c>
      <c r="N53" s="8">
        <v>635792</v>
      </c>
      <c r="O53" s="7">
        <v>100</v>
      </c>
      <c r="P53" s="7">
        <v>499146</v>
      </c>
      <c r="Q53" s="7">
        <v>41685</v>
      </c>
      <c r="R53" s="7">
        <v>512169</v>
      </c>
      <c r="S53" s="7">
        <v>351658</v>
      </c>
      <c r="T53" s="7">
        <v>3390620</v>
      </c>
      <c r="U53" s="7">
        <v>417263</v>
      </c>
      <c r="V53" s="7">
        <v>74145</v>
      </c>
      <c r="W53" s="7">
        <v>1959875</v>
      </c>
      <c r="X53" s="7">
        <v>138308</v>
      </c>
      <c r="Y53" s="7">
        <v>348496</v>
      </c>
      <c r="Z53" s="7">
        <v>360086</v>
      </c>
      <c r="AA53" s="7">
        <v>16</v>
      </c>
      <c r="AB53" s="7">
        <v>6</v>
      </c>
      <c r="AC53" s="7">
        <v>20</v>
      </c>
      <c r="AD53" s="7">
        <v>10516</v>
      </c>
      <c r="AE53" s="7">
        <v>313</v>
      </c>
      <c r="AF53" s="9">
        <v>97</v>
      </c>
      <c r="AG53" s="2"/>
    </row>
    <row r="54" spans="1:33" x14ac:dyDescent="0.2">
      <c r="A54" s="1" t="s">
        <v>84</v>
      </c>
      <c r="B54" s="7">
        <v>5889</v>
      </c>
      <c r="C54" s="8">
        <v>0</v>
      </c>
      <c r="D54" s="8">
        <v>121197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207478</v>
      </c>
      <c r="K54" s="8">
        <v>49066</v>
      </c>
      <c r="L54" s="8">
        <v>60167</v>
      </c>
      <c r="M54" s="8">
        <v>0</v>
      </c>
      <c r="N54" s="8">
        <v>-490100</v>
      </c>
      <c r="O54" s="7">
        <v>2</v>
      </c>
      <c r="P54" s="7">
        <v>7990</v>
      </c>
      <c r="Q54" s="7">
        <v>600</v>
      </c>
      <c r="R54" s="7">
        <v>30577</v>
      </c>
      <c r="S54" s="7">
        <v>1554</v>
      </c>
      <c r="T54" s="7">
        <v>14948</v>
      </c>
      <c r="U54" s="7">
        <v>49</v>
      </c>
      <c r="V54" s="7">
        <v>1989</v>
      </c>
      <c r="W54" s="7">
        <v>54</v>
      </c>
      <c r="X54" s="7">
        <v>1519</v>
      </c>
      <c r="Y54" s="7">
        <v>0</v>
      </c>
      <c r="Z54" s="7">
        <v>0</v>
      </c>
      <c r="AA54" s="7">
        <v>1</v>
      </c>
      <c r="AB54" s="7">
        <v>0</v>
      </c>
      <c r="AC54" s="7">
        <v>0</v>
      </c>
      <c r="AD54" s="7">
        <v>42</v>
      </c>
      <c r="AE54" s="7">
        <v>0</v>
      </c>
      <c r="AF54" s="9">
        <v>0</v>
      </c>
      <c r="AG54" s="2"/>
    </row>
    <row r="55" spans="1:33" x14ac:dyDescent="0.2">
      <c r="A55" s="1" t="s">
        <v>85</v>
      </c>
      <c r="B55" s="7">
        <v>103187</v>
      </c>
      <c r="C55" s="8">
        <v>0</v>
      </c>
      <c r="D55" s="8">
        <v>756602</v>
      </c>
      <c r="E55" s="8">
        <v>3815286.5</v>
      </c>
      <c r="F55" s="8">
        <v>0</v>
      </c>
      <c r="G55" s="10" t="s">
        <v>34</v>
      </c>
      <c r="H55" s="8">
        <v>42000</v>
      </c>
      <c r="I55" s="8">
        <v>116046</v>
      </c>
      <c r="J55" s="8">
        <v>3411000</v>
      </c>
      <c r="K55" s="8">
        <v>703677</v>
      </c>
      <c r="L55" s="8">
        <v>683981</v>
      </c>
      <c r="M55" s="8">
        <v>125939</v>
      </c>
      <c r="N55" s="10" t="s">
        <v>34</v>
      </c>
      <c r="O55" s="7">
        <v>40</v>
      </c>
      <c r="P55" s="7">
        <v>180265.5</v>
      </c>
      <c r="Q55" s="7">
        <v>4397</v>
      </c>
      <c r="R55" s="7">
        <v>168266</v>
      </c>
      <c r="S55" s="7">
        <v>118969</v>
      </c>
      <c r="T55" s="7">
        <v>965048.5</v>
      </c>
      <c r="U55" s="7">
        <v>7571</v>
      </c>
      <c r="V55" s="7">
        <v>24396</v>
      </c>
      <c r="W55" s="7">
        <v>600543</v>
      </c>
      <c r="X55" s="7">
        <v>26081</v>
      </c>
      <c r="Y55" s="7">
        <v>28713</v>
      </c>
      <c r="Z55" s="7">
        <v>64509.5</v>
      </c>
      <c r="AA55" s="7">
        <v>5</v>
      </c>
      <c r="AB55" s="10" t="s">
        <v>34</v>
      </c>
      <c r="AC55" s="7">
        <v>0</v>
      </c>
      <c r="AD55" s="7">
        <v>251</v>
      </c>
      <c r="AE55" s="7">
        <v>49.5</v>
      </c>
      <c r="AF55" s="9">
        <v>8.6</v>
      </c>
      <c r="AG55" s="2"/>
    </row>
  </sheetData>
  <autoFilter ref="A1:AG1">
    <sortState ref="A2:AG48">
      <sortCondition descending="1" ref="V1"/>
    </sortState>
  </autoFilter>
  <sortState ref="A2:AF48">
    <sortCondition ref="A2:A48"/>
  </sortState>
  <printOptions horizontalCentered="1" verticalCentered="1"/>
  <pageMargins left="0.75" right="0.75" top="1" bottom="1" header="0.5" footer="0.5"/>
  <pageSetup orientation="landscape" r:id="rId1"/>
  <headerFooter>
    <oddHeader>2014 Full Report</oddHeader>
    <oddFooter>Counting Opinions (SQUIRE) Ltd.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61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2" sqref="A2"/>
      <selection pane="bottomRight" activeCell="G56" sqref="G56"/>
    </sheetView>
  </sheetViews>
  <sheetFormatPr defaultRowHeight="12.75" x14ac:dyDescent="0.2"/>
  <cols>
    <col min="1" max="1" width="27.42578125" style="15" bestFit="1" customWidth="1"/>
    <col min="2" max="2" width="2.7109375" style="15" customWidth="1"/>
    <col min="3" max="12" width="12.7109375" style="15" customWidth="1"/>
    <col min="13" max="13" width="2.7109375" style="15" customWidth="1"/>
    <col min="14" max="15" width="12.7109375" style="15" customWidth="1"/>
    <col min="16" max="16" width="14.28515625" style="15" customWidth="1"/>
    <col min="17" max="17" width="13.5703125" style="15" customWidth="1"/>
    <col min="18" max="52" width="12.7109375" style="15" customWidth="1"/>
    <col min="53" max="53" width="2.7109375" style="15" customWidth="1"/>
    <col min="54" max="16384" width="9.140625" style="15"/>
  </cols>
  <sheetData>
    <row r="1" spans="1:53" ht="21" x14ac:dyDescent="0.35">
      <c r="A1" s="46" t="s">
        <v>137</v>
      </c>
    </row>
    <row r="2" spans="1:53" ht="15.75" x14ac:dyDescent="0.25">
      <c r="A2" s="47" t="s">
        <v>138</v>
      </c>
    </row>
    <row r="4" spans="1:53" s="16" customFormat="1" ht="63.75" x14ac:dyDescent="0.2">
      <c r="A4" s="17" t="s">
        <v>0</v>
      </c>
      <c r="B4" s="26" t="s">
        <v>90</v>
      </c>
      <c r="C4" s="40" t="s">
        <v>91</v>
      </c>
      <c r="D4" s="40" t="s">
        <v>133</v>
      </c>
      <c r="E4" s="40" t="s">
        <v>92</v>
      </c>
      <c r="F4" s="40" t="s">
        <v>93</v>
      </c>
      <c r="G4" s="40" t="s">
        <v>94</v>
      </c>
      <c r="H4" s="40" t="s">
        <v>96</v>
      </c>
      <c r="I4" s="40" t="s">
        <v>97</v>
      </c>
      <c r="J4" s="40" t="s">
        <v>134</v>
      </c>
      <c r="K4" s="40" t="s">
        <v>135</v>
      </c>
      <c r="L4" s="40" t="s">
        <v>98</v>
      </c>
      <c r="M4" s="26" t="s">
        <v>90</v>
      </c>
      <c r="N4" s="17" t="s">
        <v>1</v>
      </c>
      <c r="O4" s="17" t="s">
        <v>2</v>
      </c>
      <c r="P4" s="17" t="s">
        <v>3</v>
      </c>
      <c r="Q4" s="17" t="s">
        <v>4</v>
      </c>
      <c r="R4" s="17" t="s">
        <v>5</v>
      </c>
      <c r="S4" s="17" t="s">
        <v>6</v>
      </c>
      <c r="T4" s="17" t="s">
        <v>7</v>
      </c>
      <c r="U4" s="17" t="s">
        <v>8</v>
      </c>
      <c r="V4" s="17" t="s">
        <v>9</v>
      </c>
      <c r="W4" s="17" t="s">
        <v>10</v>
      </c>
      <c r="X4" s="17" t="s">
        <v>139</v>
      </c>
      <c r="Y4" s="17" t="s">
        <v>140</v>
      </c>
      <c r="Z4" s="17" t="s">
        <v>12</v>
      </c>
      <c r="AA4" s="17" t="s">
        <v>141</v>
      </c>
      <c r="AB4" s="17" t="s">
        <v>142</v>
      </c>
      <c r="AC4" s="17" t="s">
        <v>143</v>
      </c>
      <c r="AD4" s="17" t="s">
        <v>15</v>
      </c>
      <c r="AE4" s="17" t="s">
        <v>16</v>
      </c>
      <c r="AF4" s="17" t="s">
        <v>17</v>
      </c>
      <c r="AG4" s="17" t="s">
        <v>95</v>
      </c>
      <c r="AH4" s="17" t="s">
        <v>144</v>
      </c>
      <c r="AI4" s="17" t="s">
        <v>145</v>
      </c>
      <c r="AJ4" s="17" t="s">
        <v>146</v>
      </c>
      <c r="AK4" s="17" t="s">
        <v>147</v>
      </c>
      <c r="AL4" s="17" t="s">
        <v>148</v>
      </c>
      <c r="AM4" s="17" t="s">
        <v>149</v>
      </c>
      <c r="AN4" s="17" t="s">
        <v>150</v>
      </c>
      <c r="AO4" s="17" t="s">
        <v>151</v>
      </c>
      <c r="AP4" s="17" t="s">
        <v>152</v>
      </c>
      <c r="AQ4" s="17" t="s">
        <v>153</v>
      </c>
      <c r="AR4" s="17" t="s">
        <v>154</v>
      </c>
      <c r="AS4" s="17" t="s">
        <v>24</v>
      </c>
      <c r="AT4" s="17" t="s">
        <v>25</v>
      </c>
      <c r="AU4" s="17" t="s">
        <v>26</v>
      </c>
      <c r="AV4" s="17" t="s">
        <v>27</v>
      </c>
      <c r="AW4" s="17" t="s">
        <v>155</v>
      </c>
      <c r="AX4" s="17" t="s">
        <v>29</v>
      </c>
      <c r="AY4" s="17" t="s">
        <v>30</v>
      </c>
      <c r="AZ4" s="17" t="s">
        <v>31</v>
      </c>
      <c r="BA4" s="44"/>
    </row>
    <row r="5" spans="1:53" x14ac:dyDescent="0.2">
      <c r="A5" s="14" t="s">
        <v>128</v>
      </c>
      <c r="B5" s="27"/>
      <c r="C5" s="30">
        <f>AK5/N5</f>
        <v>0.235617492918546</v>
      </c>
      <c r="D5" s="29">
        <f>AR5/(N5/1000)</f>
        <v>242.23013985254784</v>
      </c>
      <c r="E5" s="28">
        <f>AH5/AD5</f>
        <v>5.2210079771291555</v>
      </c>
      <c r="F5" s="28">
        <f>AI5/AE5</f>
        <v>4.1614663661169775</v>
      </c>
      <c r="G5" s="30">
        <f>AG5/AD5</f>
        <v>0.6363777839258542</v>
      </c>
      <c r="H5" s="34">
        <f>(P5+Q5+U5)/N5</f>
        <v>47.411630066817345</v>
      </c>
      <c r="I5" s="34">
        <f>Q5/(AL5+AM5)</f>
        <v>6.0083235558569053</v>
      </c>
      <c r="J5" s="33">
        <f>AC5/(N5/1000)</f>
        <v>0.35530640242397926</v>
      </c>
      <c r="K5" s="33">
        <f>AY5/(N5/1000)</f>
        <v>0.58230771508374379</v>
      </c>
      <c r="L5" s="33">
        <f>AZ5</f>
        <v>7.4</v>
      </c>
      <c r="M5" s="27"/>
      <c r="N5" s="21">
        <v>101321</v>
      </c>
      <c r="O5" s="24">
        <v>0</v>
      </c>
      <c r="P5" s="24">
        <v>622080</v>
      </c>
      <c r="Q5" s="24">
        <v>4076226.95</v>
      </c>
      <c r="R5" s="24">
        <v>0</v>
      </c>
      <c r="S5" s="24">
        <v>0</v>
      </c>
      <c r="T5" s="24">
        <v>60000</v>
      </c>
      <c r="U5" s="24">
        <v>105486.82</v>
      </c>
      <c r="V5" s="24">
        <v>2886047.34</v>
      </c>
      <c r="W5" s="24">
        <v>646699.77</v>
      </c>
      <c r="X5" s="24">
        <v>435600</v>
      </c>
      <c r="Y5" s="24">
        <v>159469.15</v>
      </c>
      <c r="Z5" s="24">
        <v>60000</v>
      </c>
      <c r="AA5" s="21">
        <v>528830</v>
      </c>
      <c r="AB5" s="21">
        <v>0</v>
      </c>
      <c r="AC5" s="20">
        <v>36</v>
      </c>
      <c r="AD5" s="21">
        <v>173496</v>
      </c>
      <c r="AE5" s="21">
        <v>8429</v>
      </c>
      <c r="AF5" s="21">
        <v>181925</v>
      </c>
      <c r="AG5" s="21">
        <v>110409</v>
      </c>
      <c r="AH5" s="21">
        <v>905824</v>
      </c>
      <c r="AI5" s="21">
        <v>35077</v>
      </c>
      <c r="AJ5" s="21">
        <v>46681</v>
      </c>
      <c r="AK5" s="21">
        <v>23873</v>
      </c>
      <c r="AL5" s="21">
        <v>678430</v>
      </c>
      <c r="AM5" s="42"/>
      <c r="AN5" s="21">
        <v>1014</v>
      </c>
      <c r="AO5" s="21">
        <v>978</v>
      </c>
      <c r="AP5" s="42"/>
      <c r="AQ5" s="42"/>
      <c r="AR5" s="21">
        <v>24543</v>
      </c>
      <c r="AS5" s="53"/>
      <c r="AT5" s="21">
        <v>40020</v>
      </c>
      <c r="AU5" s="21">
        <v>4</v>
      </c>
      <c r="AV5" s="21">
        <v>0</v>
      </c>
      <c r="AW5" s="21">
        <v>1</v>
      </c>
      <c r="AX5" s="21">
        <v>261</v>
      </c>
      <c r="AY5" s="21">
        <v>59</v>
      </c>
      <c r="AZ5" s="18">
        <v>7.4</v>
      </c>
      <c r="BA5" s="45"/>
    </row>
    <row r="6" spans="1:53" x14ac:dyDescent="0.2">
      <c r="A6" s="14" t="s">
        <v>38</v>
      </c>
      <c r="B6" s="27"/>
      <c r="C6" s="30">
        <f t="shared" ref="C6:C53" si="0">AK6/N6</f>
        <v>0.14073970075013037</v>
      </c>
      <c r="D6" s="29">
        <f t="shared" ref="D6:D53" si="1">AR6/(N6/1000)</f>
        <v>299.86160696377715</v>
      </c>
      <c r="E6" s="28">
        <f t="shared" ref="E6:E53" si="2">AH6/AD6</f>
        <v>3.9229407655350643</v>
      </c>
      <c r="F6" s="28">
        <f t="shared" ref="F6:F53" si="3">AI6/AE6</f>
        <v>1.9728940783986655</v>
      </c>
      <c r="G6" s="30">
        <f t="shared" ref="G6:G53" si="4">AG6/AD6</f>
        <v>0.72106100022714903</v>
      </c>
      <c r="H6" s="34">
        <f t="shared" ref="H6:H51" si="5">(P6+Q6+U6)/N6</f>
        <v>38.866982229531871</v>
      </c>
      <c r="I6" s="34">
        <f t="shared" ref="I6:I53" si="6">Q6/(AL6+AM6)</f>
        <v>6.0502736688310481</v>
      </c>
      <c r="J6" s="33">
        <f t="shared" ref="J6:J53" si="7">AC6/(N6/1000)</f>
        <v>0.30386297083717762</v>
      </c>
      <c r="K6" s="33">
        <f>AY6/(N6/1000)</f>
        <v>1.0128765694572586</v>
      </c>
      <c r="L6" s="49" t="str">
        <f t="shared" ref="L6:L51" si="8">AZ6</f>
        <v>x</v>
      </c>
      <c r="M6" s="27"/>
      <c r="N6" s="21">
        <v>199432</v>
      </c>
      <c r="O6" s="36">
        <v>0</v>
      </c>
      <c r="P6" s="24">
        <v>1225035</v>
      </c>
      <c r="Q6" s="24">
        <v>6526285</v>
      </c>
      <c r="R6" s="36">
        <v>0</v>
      </c>
      <c r="S6" s="36">
        <v>33700</v>
      </c>
      <c r="T6" s="36">
        <v>9000000</v>
      </c>
      <c r="U6" s="36">
        <v>0</v>
      </c>
      <c r="V6" s="24">
        <v>6135813</v>
      </c>
      <c r="W6" s="24">
        <v>594031</v>
      </c>
      <c r="X6" s="24">
        <v>802328</v>
      </c>
      <c r="Y6" s="36">
        <v>117778</v>
      </c>
      <c r="Z6" s="36">
        <v>9000000</v>
      </c>
      <c r="AA6" s="21">
        <v>0</v>
      </c>
      <c r="AB6" s="21">
        <v>0</v>
      </c>
      <c r="AC6" s="20">
        <v>60.6</v>
      </c>
      <c r="AD6" s="21">
        <v>233327</v>
      </c>
      <c r="AE6" s="21">
        <v>14388</v>
      </c>
      <c r="AF6" s="21">
        <v>247170</v>
      </c>
      <c r="AG6" s="21">
        <v>168243</v>
      </c>
      <c r="AH6" s="21">
        <v>915328</v>
      </c>
      <c r="AI6" s="21">
        <v>28386</v>
      </c>
      <c r="AJ6" s="21">
        <v>76678</v>
      </c>
      <c r="AK6" s="21">
        <v>28068</v>
      </c>
      <c r="AL6" s="21">
        <v>1078676</v>
      </c>
      <c r="AM6" s="42"/>
      <c r="AN6" s="37">
        <v>1038</v>
      </c>
      <c r="AO6" s="37">
        <v>4968</v>
      </c>
      <c r="AP6" s="21">
        <v>571222</v>
      </c>
      <c r="AQ6" s="42"/>
      <c r="AR6" s="39">
        <v>59802</v>
      </c>
      <c r="AS6" s="53"/>
      <c r="AT6" s="39">
        <v>270426</v>
      </c>
      <c r="AU6" s="39">
        <v>5</v>
      </c>
      <c r="AV6" s="39">
        <v>0</v>
      </c>
      <c r="AW6" s="39">
        <v>0</v>
      </c>
      <c r="AX6" s="39">
        <v>278</v>
      </c>
      <c r="AY6" s="39">
        <v>202</v>
      </c>
      <c r="AZ6" s="38" t="s">
        <v>90</v>
      </c>
      <c r="BA6" s="45"/>
    </row>
    <row r="7" spans="1:53" x14ac:dyDescent="0.2">
      <c r="A7" s="14" t="s">
        <v>129</v>
      </c>
      <c r="B7" s="27"/>
      <c r="C7" s="30">
        <f t="shared" si="0"/>
        <v>0.17457207391079543</v>
      </c>
      <c r="D7" s="29">
        <f t="shared" si="1"/>
        <v>643.31782186300927</v>
      </c>
      <c r="E7" s="28">
        <f t="shared" si="2"/>
        <v>2.0395201425785192</v>
      </c>
      <c r="F7" s="28">
        <f t="shared" si="3"/>
        <v>3.6206357477853048</v>
      </c>
      <c r="G7" s="30">
        <f t="shared" si="4"/>
        <v>0.27986078418185489</v>
      </c>
      <c r="H7" s="34">
        <f t="shared" si="5"/>
        <v>53.3622608648325</v>
      </c>
      <c r="I7" s="34">
        <f t="shared" si="6"/>
        <v>7.4800953091863622</v>
      </c>
      <c r="J7" s="33">
        <f t="shared" si="7"/>
        <v>0.31295071706533867</v>
      </c>
      <c r="K7" s="33">
        <f t="shared" ref="K7:K53" si="9">AY7/(N7/1000)</f>
        <v>0.51704901080360299</v>
      </c>
      <c r="L7" s="49" t="str">
        <f t="shared" si="8"/>
        <v>x</v>
      </c>
      <c r="M7" s="27"/>
      <c r="N7" s="21">
        <v>36747</v>
      </c>
      <c r="O7" s="24">
        <v>0</v>
      </c>
      <c r="P7" s="24">
        <v>286545</v>
      </c>
      <c r="Q7" s="24">
        <v>1513141</v>
      </c>
      <c r="R7" s="24">
        <v>0</v>
      </c>
      <c r="S7" s="24">
        <v>0</v>
      </c>
      <c r="T7" s="24">
        <v>0</v>
      </c>
      <c r="U7" s="24">
        <v>161217</v>
      </c>
      <c r="V7" s="24">
        <v>928121</v>
      </c>
      <c r="W7" s="24">
        <v>397023</v>
      </c>
      <c r="X7" s="24">
        <v>116912</v>
      </c>
      <c r="Y7" s="24">
        <v>21033</v>
      </c>
      <c r="Z7" s="24">
        <v>35000</v>
      </c>
      <c r="AA7" s="21">
        <v>377441</v>
      </c>
      <c r="AB7" s="21">
        <v>345206</v>
      </c>
      <c r="AC7" s="20">
        <v>11.5</v>
      </c>
      <c r="AD7" s="21">
        <v>118952</v>
      </c>
      <c r="AE7" s="21">
        <v>1919</v>
      </c>
      <c r="AF7" s="21">
        <v>120871</v>
      </c>
      <c r="AG7" s="21">
        <v>33290</v>
      </c>
      <c r="AH7" s="21">
        <v>242605</v>
      </c>
      <c r="AI7" s="21">
        <v>6948</v>
      </c>
      <c r="AJ7" s="21">
        <v>14734</v>
      </c>
      <c r="AK7" s="21">
        <v>6415</v>
      </c>
      <c r="AL7" s="21">
        <v>202289</v>
      </c>
      <c r="AM7" s="42"/>
      <c r="AN7" s="21">
        <v>2433</v>
      </c>
      <c r="AO7" s="21">
        <v>3409</v>
      </c>
      <c r="AP7" s="42"/>
      <c r="AQ7" s="42"/>
      <c r="AR7" s="39">
        <v>23640</v>
      </c>
      <c r="AS7" s="39">
        <v>6943</v>
      </c>
      <c r="AT7" s="39">
        <v>17572</v>
      </c>
      <c r="AU7" s="39">
        <v>5</v>
      </c>
      <c r="AV7" s="39">
        <v>0</v>
      </c>
      <c r="AW7" s="39">
        <v>6</v>
      </c>
      <c r="AX7" s="39">
        <v>205</v>
      </c>
      <c r="AY7" s="39">
        <v>19</v>
      </c>
      <c r="AZ7" s="38" t="s">
        <v>90</v>
      </c>
      <c r="BA7" s="45"/>
    </row>
    <row r="8" spans="1:53" x14ac:dyDescent="0.2">
      <c r="A8" s="14" t="s">
        <v>122</v>
      </c>
      <c r="B8" s="27"/>
      <c r="C8" s="30">
        <f t="shared" si="0"/>
        <v>0.11218627233453843</v>
      </c>
      <c r="D8" s="29">
        <f t="shared" si="1"/>
        <v>179.76742061368589</v>
      </c>
      <c r="E8" s="28">
        <f t="shared" si="2"/>
        <v>6.9055481159704302</v>
      </c>
      <c r="F8" s="28">
        <f t="shared" si="3"/>
        <v>12.260335853874103</v>
      </c>
      <c r="G8" s="30">
        <f t="shared" si="4"/>
        <v>0.68859620472286642</v>
      </c>
      <c r="H8" s="34">
        <f t="shared" si="5"/>
        <v>24.856281079105706</v>
      </c>
      <c r="I8" s="34">
        <f t="shared" si="6"/>
        <v>5.5601409577216341</v>
      </c>
      <c r="J8" s="33">
        <f t="shared" si="7"/>
        <v>0.20321330218353148</v>
      </c>
      <c r="K8" s="33">
        <f t="shared" si="9"/>
        <v>0.49335021339354462</v>
      </c>
      <c r="L8" s="33">
        <f t="shared" si="8"/>
        <v>8.59</v>
      </c>
      <c r="M8" s="27"/>
      <c r="N8" s="21">
        <v>383095</v>
      </c>
      <c r="O8" s="24">
        <v>141433</v>
      </c>
      <c r="P8" s="24">
        <v>2294874</v>
      </c>
      <c r="Q8" s="24">
        <v>6833530</v>
      </c>
      <c r="R8" s="24">
        <v>0</v>
      </c>
      <c r="S8" s="24">
        <v>0</v>
      </c>
      <c r="T8" s="24">
        <v>0</v>
      </c>
      <c r="U8" s="24">
        <v>393913</v>
      </c>
      <c r="V8" s="24">
        <v>6433899</v>
      </c>
      <c r="W8" s="24">
        <v>1470011</v>
      </c>
      <c r="X8" s="24">
        <v>1002183</v>
      </c>
      <c r="Y8" s="24">
        <v>91045</v>
      </c>
      <c r="Z8" s="24">
        <v>185882</v>
      </c>
      <c r="AA8" s="21">
        <v>0</v>
      </c>
      <c r="AB8" s="21">
        <v>0</v>
      </c>
      <c r="AC8" s="20">
        <v>77.849999999999994</v>
      </c>
      <c r="AD8" s="21">
        <v>367404</v>
      </c>
      <c r="AE8" s="21">
        <v>10183</v>
      </c>
      <c r="AF8" s="21">
        <v>366431</v>
      </c>
      <c r="AG8" s="21">
        <v>252993</v>
      </c>
      <c r="AH8" s="21">
        <v>2537126</v>
      </c>
      <c r="AI8" s="21">
        <v>124847</v>
      </c>
      <c r="AJ8" s="21">
        <v>115343</v>
      </c>
      <c r="AK8" s="21">
        <v>42978</v>
      </c>
      <c r="AL8" s="21">
        <v>1172123</v>
      </c>
      <c r="AM8" s="21">
        <v>56898</v>
      </c>
      <c r="AN8" s="21">
        <v>1115</v>
      </c>
      <c r="AO8" s="21">
        <v>10609</v>
      </c>
      <c r="AP8" s="21">
        <v>910915</v>
      </c>
      <c r="AQ8" s="21">
        <v>23976</v>
      </c>
      <c r="AR8" s="21">
        <v>68868</v>
      </c>
      <c r="AS8" s="21">
        <v>221202</v>
      </c>
      <c r="AT8" s="21">
        <v>133860</v>
      </c>
      <c r="AU8" s="21">
        <v>7</v>
      </c>
      <c r="AV8" s="21">
        <v>1</v>
      </c>
      <c r="AW8" s="21">
        <v>0</v>
      </c>
      <c r="AX8" s="21">
        <v>382</v>
      </c>
      <c r="AY8" s="21">
        <v>189</v>
      </c>
      <c r="AZ8" s="18">
        <v>8.59</v>
      </c>
      <c r="BA8" s="45"/>
    </row>
    <row r="9" spans="1:53" x14ac:dyDescent="0.2">
      <c r="A9" s="14" t="s">
        <v>42</v>
      </c>
      <c r="B9" s="27"/>
      <c r="C9" s="30">
        <f t="shared" si="0"/>
        <v>0.13725752922017687</v>
      </c>
      <c r="D9" s="29">
        <f t="shared" si="1"/>
        <v>287.68732864711097</v>
      </c>
      <c r="E9" s="28">
        <f t="shared" si="2"/>
        <v>4.7781945760535036</v>
      </c>
      <c r="F9" s="28">
        <f t="shared" si="3"/>
        <v>5.1518796992481199</v>
      </c>
      <c r="G9" s="30">
        <f t="shared" si="4"/>
        <v>0.66221327715693112</v>
      </c>
      <c r="H9" s="34">
        <f t="shared" si="5"/>
        <v>38.531714456515019</v>
      </c>
      <c r="I9" s="34">
        <f t="shared" si="6"/>
        <v>6.117370608635798</v>
      </c>
      <c r="J9" s="33">
        <f t="shared" si="7"/>
        <v>0.29374780977510256</v>
      </c>
      <c r="K9" s="33">
        <f t="shared" si="9"/>
        <v>0.64933726371338452</v>
      </c>
      <c r="L9" s="49" t="str">
        <f t="shared" si="8"/>
        <v>x</v>
      </c>
      <c r="M9" s="27"/>
      <c r="N9" s="21">
        <v>194044</v>
      </c>
      <c r="O9" s="24">
        <v>0</v>
      </c>
      <c r="P9" s="24">
        <v>1496005</v>
      </c>
      <c r="Q9" s="24">
        <v>5776786</v>
      </c>
      <c r="R9" s="24">
        <v>0</v>
      </c>
      <c r="S9" s="24">
        <v>1100000</v>
      </c>
      <c r="T9" s="24">
        <v>1317092</v>
      </c>
      <c r="U9" s="24">
        <v>204057</v>
      </c>
      <c r="V9" s="24">
        <v>4191194</v>
      </c>
      <c r="W9" s="24">
        <v>1606646</v>
      </c>
      <c r="X9" s="24">
        <v>804253</v>
      </c>
      <c r="Y9" s="24">
        <v>108364</v>
      </c>
      <c r="Z9" s="24">
        <v>67692</v>
      </c>
      <c r="AA9" s="21">
        <v>0</v>
      </c>
      <c r="AB9" s="21">
        <v>117814</v>
      </c>
      <c r="AC9" s="20">
        <v>57</v>
      </c>
      <c r="AD9" s="21">
        <v>255386</v>
      </c>
      <c r="AE9" s="21">
        <v>7980</v>
      </c>
      <c r="AF9" s="21">
        <v>236820</v>
      </c>
      <c r="AG9" s="21">
        <v>169120</v>
      </c>
      <c r="AH9" s="21">
        <v>1220284</v>
      </c>
      <c r="AI9" s="21">
        <v>41112</v>
      </c>
      <c r="AJ9" s="21">
        <v>56898</v>
      </c>
      <c r="AK9" s="21">
        <v>26634</v>
      </c>
      <c r="AL9" s="21">
        <v>944325</v>
      </c>
      <c r="AM9" s="42"/>
      <c r="AN9" s="42"/>
      <c r="AO9" s="42"/>
      <c r="AP9" s="42"/>
      <c r="AQ9" s="42"/>
      <c r="AR9" s="39">
        <v>55824</v>
      </c>
      <c r="AS9" s="39">
        <v>27635</v>
      </c>
      <c r="AT9" s="39">
        <v>60492</v>
      </c>
      <c r="AU9" s="39">
        <v>15</v>
      </c>
      <c r="AV9" s="39">
        <v>6</v>
      </c>
      <c r="AW9" s="39">
        <v>12</v>
      </c>
      <c r="AX9" s="39">
        <v>606</v>
      </c>
      <c r="AY9" s="39">
        <v>126</v>
      </c>
      <c r="AZ9" s="38" t="s">
        <v>90</v>
      </c>
      <c r="BA9" s="45"/>
    </row>
    <row r="10" spans="1:53" x14ac:dyDescent="0.2">
      <c r="A10" s="14" t="s">
        <v>121</v>
      </c>
      <c r="B10" s="27"/>
      <c r="C10" s="30">
        <f t="shared" si="0"/>
        <v>0.22564607207629858</v>
      </c>
      <c r="D10" s="29">
        <f t="shared" si="1"/>
        <v>210.83375765932249</v>
      </c>
      <c r="E10" s="28">
        <f t="shared" si="2"/>
        <v>4.8063798357908087</v>
      </c>
      <c r="F10" s="28">
        <f t="shared" si="3"/>
        <v>2.0395939574713751</v>
      </c>
      <c r="G10" s="30">
        <f t="shared" si="4"/>
        <v>0.52728221978673107</v>
      </c>
      <c r="H10" s="34">
        <f t="shared" si="5"/>
        <v>56.533249040260429</v>
      </c>
      <c r="I10" s="34">
        <f t="shared" si="6"/>
        <v>7.8805944114031297</v>
      </c>
      <c r="J10" s="33">
        <f t="shared" si="7"/>
        <v>0.43687459593676875</v>
      </c>
      <c r="K10" s="33">
        <f t="shared" si="9"/>
        <v>0.4348149461916504</v>
      </c>
      <c r="L10" s="33">
        <f t="shared" si="8"/>
        <v>8.51</v>
      </c>
      <c r="M10" s="27"/>
      <c r="N10" s="21">
        <v>174787</v>
      </c>
      <c r="O10" s="24">
        <v>0</v>
      </c>
      <c r="P10" s="24">
        <v>1060976</v>
      </c>
      <c r="Q10" s="24">
        <v>8538561</v>
      </c>
      <c r="R10" s="24">
        <v>0</v>
      </c>
      <c r="S10" s="24">
        <v>0</v>
      </c>
      <c r="T10" s="24">
        <v>58797</v>
      </c>
      <c r="U10" s="24">
        <v>281740</v>
      </c>
      <c r="V10" s="24">
        <v>6533101</v>
      </c>
      <c r="W10" s="24">
        <v>649195</v>
      </c>
      <c r="X10" s="24">
        <v>1380852</v>
      </c>
      <c r="Y10" s="24">
        <v>0</v>
      </c>
      <c r="Z10" s="24">
        <v>331260</v>
      </c>
      <c r="AA10" s="21">
        <v>0</v>
      </c>
      <c r="AB10" s="21">
        <v>0</v>
      </c>
      <c r="AC10" s="20">
        <v>76.36</v>
      </c>
      <c r="AD10" s="21">
        <v>482677</v>
      </c>
      <c r="AE10" s="21">
        <v>20786</v>
      </c>
      <c r="AF10" s="21">
        <v>503463</v>
      </c>
      <c r="AG10" s="21">
        <v>254507</v>
      </c>
      <c r="AH10" s="21">
        <v>2319929</v>
      </c>
      <c r="AI10" s="21">
        <v>42395</v>
      </c>
      <c r="AJ10" s="21">
        <v>67524</v>
      </c>
      <c r="AK10" s="21">
        <v>39440</v>
      </c>
      <c r="AL10" s="21">
        <v>1083492</v>
      </c>
      <c r="AM10" s="42"/>
      <c r="AN10" s="21">
        <v>37179</v>
      </c>
      <c r="AO10" s="21">
        <v>36851</v>
      </c>
      <c r="AP10" s="21">
        <v>59883</v>
      </c>
      <c r="AQ10" s="42"/>
      <c r="AR10" s="21">
        <v>36851</v>
      </c>
      <c r="AS10" s="53"/>
      <c r="AT10" s="21">
        <v>46297</v>
      </c>
      <c r="AU10" s="21">
        <v>5</v>
      </c>
      <c r="AV10" s="21">
        <v>0</v>
      </c>
      <c r="AW10" s="21">
        <v>0</v>
      </c>
      <c r="AX10" s="21">
        <v>275.5</v>
      </c>
      <c r="AY10" s="21">
        <v>76</v>
      </c>
      <c r="AZ10" s="18">
        <v>8.51</v>
      </c>
      <c r="BA10" s="45"/>
    </row>
    <row r="11" spans="1:53" x14ac:dyDescent="0.2">
      <c r="A11" s="14" t="s">
        <v>100</v>
      </c>
      <c r="B11" s="27"/>
      <c r="C11" s="30">
        <f t="shared" si="0"/>
        <v>0.14989685194466135</v>
      </c>
      <c r="D11" s="29">
        <f t="shared" si="1"/>
        <v>250.14277555682466</v>
      </c>
      <c r="E11" s="28">
        <f t="shared" si="2"/>
        <v>4.4194966345640196</v>
      </c>
      <c r="F11" s="28">
        <f t="shared" si="3"/>
        <v>4.4386324786324787</v>
      </c>
      <c r="G11" s="30">
        <f t="shared" si="4"/>
        <v>0.77129534944062028</v>
      </c>
      <c r="H11" s="34">
        <f t="shared" ref="H11:H40" si="10">(P11+Q11+U11)/N11</f>
        <v>30.565985617547991</v>
      </c>
      <c r="I11" s="34">
        <f t="shared" si="6"/>
        <v>5.4567741697847376</v>
      </c>
      <c r="J11" s="33">
        <f t="shared" si="7"/>
        <v>0.323080688586114</v>
      </c>
      <c r="K11" s="33">
        <f t="shared" si="9"/>
        <v>0.60606766978636106</v>
      </c>
      <c r="L11" s="33">
        <f t="shared" si="8"/>
        <v>8.76</v>
      </c>
      <c r="M11" s="27"/>
      <c r="N11" s="21">
        <v>85799</v>
      </c>
      <c r="O11" s="24">
        <v>360</v>
      </c>
      <c r="P11" s="24">
        <v>745103</v>
      </c>
      <c r="Q11" s="24">
        <v>1777757</v>
      </c>
      <c r="R11" s="36">
        <v>0</v>
      </c>
      <c r="S11" s="24">
        <v>29570</v>
      </c>
      <c r="T11" s="36">
        <v>385722</v>
      </c>
      <c r="U11" s="24">
        <v>99671</v>
      </c>
      <c r="V11" s="24">
        <v>1964991</v>
      </c>
      <c r="W11" s="24">
        <v>675078</v>
      </c>
      <c r="X11" s="24">
        <v>399324</v>
      </c>
      <c r="Y11" s="36">
        <v>0</v>
      </c>
      <c r="Z11" s="36">
        <v>14500</v>
      </c>
      <c r="AA11" s="21">
        <v>272878</v>
      </c>
      <c r="AB11" s="21">
        <v>0</v>
      </c>
      <c r="AC11" s="20">
        <v>27.72</v>
      </c>
      <c r="AD11" s="21">
        <v>131038</v>
      </c>
      <c r="AE11" s="21">
        <v>5850</v>
      </c>
      <c r="AF11" s="21">
        <v>136888</v>
      </c>
      <c r="AG11" s="21">
        <v>101069</v>
      </c>
      <c r="AH11" s="21">
        <v>579122</v>
      </c>
      <c r="AI11" s="21">
        <v>25966</v>
      </c>
      <c r="AJ11" s="21">
        <v>21029</v>
      </c>
      <c r="AK11" s="21">
        <v>12861</v>
      </c>
      <c r="AL11" s="21">
        <v>324373</v>
      </c>
      <c r="AM11" s="21">
        <v>1416</v>
      </c>
      <c r="AN11" s="42"/>
      <c r="AO11" s="42"/>
      <c r="AP11" s="21">
        <v>32605</v>
      </c>
      <c r="AQ11" s="42"/>
      <c r="AR11" s="39">
        <v>21462</v>
      </c>
      <c r="AS11" s="39">
        <v>12656</v>
      </c>
      <c r="AT11" s="39">
        <v>33343</v>
      </c>
      <c r="AU11" s="39">
        <v>12</v>
      </c>
      <c r="AV11" s="39">
        <v>1</v>
      </c>
      <c r="AW11" s="39">
        <v>1</v>
      </c>
      <c r="AX11" s="39">
        <v>268</v>
      </c>
      <c r="AY11" s="39">
        <v>52</v>
      </c>
      <c r="AZ11" s="38">
        <v>8.76</v>
      </c>
      <c r="BA11" s="45"/>
    </row>
    <row r="12" spans="1:53" x14ac:dyDescent="0.2">
      <c r="A12" s="14" t="s">
        <v>48</v>
      </c>
      <c r="B12" s="27"/>
      <c r="C12" s="30">
        <f t="shared" si="0"/>
        <v>0.16019909730184714</v>
      </c>
      <c r="D12" s="29">
        <f t="shared" si="1"/>
        <v>172.90447438709975</v>
      </c>
      <c r="E12" s="28">
        <f t="shared" si="2"/>
        <v>6.099605028927459</v>
      </c>
      <c r="F12" s="28">
        <f t="shared" si="3"/>
        <v>3.9705952952472394</v>
      </c>
      <c r="G12" s="30">
        <f t="shared" si="4"/>
        <v>0.70173564753004003</v>
      </c>
      <c r="H12" s="34">
        <f t="shared" si="10"/>
        <v>39.011114719547194</v>
      </c>
      <c r="I12" s="34">
        <f t="shared" si="6"/>
        <v>7.2783458098901619</v>
      </c>
      <c r="J12" s="33">
        <f t="shared" si="7"/>
        <v>0.3187942815861507</v>
      </c>
      <c r="K12" s="33">
        <f t="shared" si="9"/>
        <v>0.41754760374069633</v>
      </c>
      <c r="L12" s="33">
        <f t="shared" si="8"/>
        <v>8.9</v>
      </c>
      <c r="M12" s="27"/>
      <c r="N12" s="21">
        <v>150881</v>
      </c>
      <c r="O12" s="24">
        <v>0</v>
      </c>
      <c r="P12" s="24">
        <v>932009</v>
      </c>
      <c r="Q12" s="24">
        <v>4735925</v>
      </c>
      <c r="R12" s="24">
        <v>0</v>
      </c>
      <c r="S12" s="24">
        <v>0</v>
      </c>
      <c r="T12" s="24">
        <v>160458</v>
      </c>
      <c r="U12" s="24">
        <v>218102</v>
      </c>
      <c r="V12" s="24">
        <v>4306824</v>
      </c>
      <c r="W12" s="24">
        <v>833950</v>
      </c>
      <c r="X12" s="24">
        <v>559815</v>
      </c>
      <c r="Y12" s="24">
        <v>185447</v>
      </c>
      <c r="Z12" s="24">
        <v>160458</v>
      </c>
      <c r="AA12" s="21">
        <v>0</v>
      </c>
      <c r="AB12" s="21">
        <v>0</v>
      </c>
      <c r="AC12" s="20">
        <v>48.1</v>
      </c>
      <c r="AD12" s="21">
        <v>179760</v>
      </c>
      <c r="AE12" s="21">
        <v>16664</v>
      </c>
      <c r="AF12" s="21">
        <v>196424</v>
      </c>
      <c r="AG12" s="21">
        <v>126144</v>
      </c>
      <c r="AH12" s="21">
        <v>1096465</v>
      </c>
      <c r="AI12" s="21">
        <v>66166</v>
      </c>
      <c r="AJ12" s="21">
        <v>42365</v>
      </c>
      <c r="AK12" s="21">
        <v>24171</v>
      </c>
      <c r="AL12" s="21">
        <v>650687</v>
      </c>
      <c r="AM12" s="42"/>
      <c r="AN12" s="21">
        <v>638</v>
      </c>
      <c r="AO12" s="21">
        <v>3411</v>
      </c>
      <c r="AP12" s="21">
        <v>159207</v>
      </c>
      <c r="AQ12" s="21">
        <v>2615</v>
      </c>
      <c r="AR12" s="21">
        <v>26088</v>
      </c>
      <c r="AS12" s="21">
        <v>46598</v>
      </c>
      <c r="AT12" s="21">
        <v>85042</v>
      </c>
      <c r="AU12" s="21">
        <v>4</v>
      </c>
      <c r="AV12" s="21">
        <v>0</v>
      </c>
      <c r="AW12" s="21">
        <v>0</v>
      </c>
      <c r="AX12" s="21">
        <v>221</v>
      </c>
      <c r="AY12" s="21">
        <v>63</v>
      </c>
      <c r="AZ12" s="18">
        <v>8.9</v>
      </c>
      <c r="BA12" s="45"/>
    </row>
    <row r="13" spans="1:53" x14ac:dyDescent="0.2">
      <c r="A13" s="14" t="s">
        <v>68</v>
      </c>
      <c r="B13" s="27"/>
      <c r="C13" s="30">
        <f t="shared" si="0"/>
        <v>0.22700306853051483</v>
      </c>
      <c r="D13" s="29">
        <f t="shared" si="1"/>
        <v>251.39220365950678</v>
      </c>
      <c r="E13" s="28">
        <f t="shared" si="2"/>
        <v>3.3838195254764685</v>
      </c>
      <c r="F13" s="28">
        <f t="shared" si="3"/>
        <v>1.618150087260035</v>
      </c>
      <c r="G13" s="30">
        <f t="shared" si="4"/>
        <v>0.54982497082847137</v>
      </c>
      <c r="H13" s="34">
        <f t="shared" si="10"/>
        <v>49.507875894988068</v>
      </c>
      <c r="I13" s="34">
        <f t="shared" si="6"/>
        <v>5.3951812425862311</v>
      </c>
      <c r="J13" s="33">
        <f t="shared" si="7"/>
        <v>0.31821797931583135</v>
      </c>
      <c r="K13" s="33">
        <f t="shared" si="9"/>
        <v>1.386521195590408</v>
      </c>
      <c r="L13" s="33">
        <f t="shared" si="8"/>
        <v>7.4</v>
      </c>
      <c r="M13" s="27"/>
      <c r="N13" s="21">
        <v>43995</v>
      </c>
      <c r="O13" s="24">
        <v>0</v>
      </c>
      <c r="P13" s="24">
        <v>335874</v>
      </c>
      <c r="Q13" s="36">
        <v>1751087</v>
      </c>
      <c r="R13" s="24">
        <v>0</v>
      </c>
      <c r="S13" s="24">
        <v>0</v>
      </c>
      <c r="T13" s="24">
        <v>0</v>
      </c>
      <c r="U13" s="24">
        <v>91138</v>
      </c>
      <c r="V13" s="24">
        <v>1405706</v>
      </c>
      <c r="W13" s="24">
        <v>245809</v>
      </c>
      <c r="X13" s="24">
        <v>248349</v>
      </c>
      <c r="Y13" s="24">
        <v>29320</v>
      </c>
      <c r="Z13" s="24">
        <v>17214</v>
      </c>
      <c r="AA13" s="21">
        <v>231702</v>
      </c>
      <c r="AB13" s="21">
        <v>0</v>
      </c>
      <c r="AC13" s="20">
        <v>14</v>
      </c>
      <c r="AD13" s="21">
        <v>77130</v>
      </c>
      <c r="AE13" s="21">
        <v>2865</v>
      </c>
      <c r="AF13" s="21">
        <v>76097</v>
      </c>
      <c r="AG13" s="21">
        <v>42408</v>
      </c>
      <c r="AH13" s="21">
        <v>260994</v>
      </c>
      <c r="AI13" s="21">
        <v>4636</v>
      </c>
      <c r="AJ13" s="21">
        <v>15229</v>
      </c>
      <c r="AK13" s="21">
        <v>9987</v>
      </c>
      <c r="AL13" s="21">
        <v>321041</v>
      </c>
      <c r="AM13" s="21">
        <v>3524</v>
      </c>
      <c r="AN13" s="21">
        <v>418</v>
      </c>
      <c r="AO13" s="21">
        <v>1502</v>
      </c>
      <c r="AP13" s="21">
        <v>22962</v>
      </c>
      <c r="AQ13" s="42"/>
      <c r="AR13" s="39">
        <v>11060</v>
      </c>
      <c r="AS13" s="39">
        <v>12525</v>
      </c>
      <c r="AT13" s="39">
        <v>33553</v>
      </c>
      <c r="AU13" s="39">
        <v>6</v>
      </c>
      <c r="AV13" s="39">
        <v>3</v>
      </c>
      <c r="AW13" s="39">
        <v>8</v>
      </c>
      <c r="AX13" s="39">
        <v>302</v>
      </c>
      <c r="AY13" s="39">
        <v>61</v>
      </c>
      <c r="AZ13" s="38">
        <v>7.4</v>
      </c>
      <c r="BA13" s="45"/>
    </row>
    <row r="14" spans="1:53" x14ac:dyDescent="0.2">
      <c r="A14" s="14" t="s">
        <v>123</v>
      </c>
      <c r="B14" s="27"/>
      <c r="C14" s="30">
        <f t="shared" si="0"/>
        <v>0.17404431365429998</v>
      </c>
      <c r="D14" s="29">
        <f t="shared" si="1"/>
        <v>314.06753102815702</v>
      </c>
      <c r="E14" s="28">
        <f t="shared" si="2"/>
        <v>8.9998842380179287</v>
      </c>
      <c r="F14" s="28">
        <f t="shared" si="3"/>
        <v>5.7128863775766252</v>
      </c>
      <c r="G14" s="30">
        <f t="shared" si="4"/>
        <v>0.76612126773487688</v>
      </c>
      <c r="H14" s="34">
        <f t="shared" si="10"/>
        <v>31.885671154085017</v>
      </c>
      <c r="I14" s="34">
        <f t="shared" si="6"/>
        <v>5.0863713376019319</v>
      </c>
      <c r="J14" s="33">
        <f t="shared" si="7"/>
        <v>0.23695097598960474</v>
      </c>
      <c r="K14" s="33">
        <f t="shared" si="9"/>
        <v>0.35351556901674902</v>
      </c>
      <c r="L14" s="33">
        <f t="shared" si="8"/>
        <v>8.42</v>
      </c>
      <c r="M14" s="27"/>
      <c r="N14" s="21">
        <v>418652</v>
      </c>
      <c r="O14" s="24">
        <v>0</v>
      </c>
      <c r="P14" s="24">
        <v>2618000</v>
      </c>
      <c r="Q14" s="24">
        <v>10018000</v>
      </c>
      <c r="R14" s="24">
        <v>0</v>
      </c>
      <c r="S14" s="24">
        <v>0</v>
      </c>
      <c r="T14" s="24">
        <v>0</v>
      </c>
      <c r="U14" s="24">
        <v>713000</v>
      </c>
      <c r="V14" s="24">
        <v>8354000</v>
      </c>
      <c r="W14" s="24">
        <v>2237000</v>
      </c>
      <c r="X14" s="24">
        <v>2231000</v>
      </c>
      <c r="Y14" s="24">
        <v>0</v>
      </c>
      <c r="Z14" s="24">
        <v>94000</v>
      </c>
      <c r="AA14" s="21">
        <v>1798000</v>
      </c>
      <c r="AB14" s="21">
        <v>357000</v>
      </c>
      <c r="AC14" s="20">
        <v>99.2</v>
      </c>
      <c r="AD14" s="21">
        <v>354175</v>
      </c>
      <c r="AE14" s="21">
        <v>53801</v>
      </c>
      <c r="AF14" s="21">
        <v>407976</v>
      </c>
      <c r="AG14" s="21">
        <v>271341</v>
      </c>
      <c r="AH14" s="21">
        <v>3187534</v>
      </c>
      <c r="AI14" s="21">
        <v>307359</v>
      </c>
      <c r="AJ14" s="21">
        <v>118946</v>
      </c>
      <c r="AK14" s="21">
        <v>72864</v>
      </c>
      <c r="AL14" s="21">
        <v>1956825</v>
      </c>
      <c r="AM14" s="21">
        <v>12752</v>
      </c>
      <c r="AN14" s="21">
        <v>10512</v>
      </c>
      <c r="AO14" s="21">
        <v>20019</v>
      </c>
      <c r="AP14" s="21">
        <v>893255</v>
      </c>
      <c r="AQ14" s="42"/>
      <c r="AR14" s="21">
        <v>131485</v>
      </c>
      <c r="AS14" s="21">
        <v>169410</v>
      </c>
      <c r="AT14" s="21">
        <v>203901</v>
      </c>
      <c r="AU14" s="21">
        <v>14</v>
      </c>
      <c r="AV14" s="21">
        <v>2</v>
      </c>
      <c r="AW14" s="21">
        <v>2</v>
      </c>
      <c r="AX14" s="21">
        <v>717.25</v>
      </c>
      <c r="AY14" s="21">
        <v>148</v>
      </c>
      <c r="AZ14" s="18">
        <v>8.42</v>
      </c>
      <c r="BA14" s="45"/>
    </row>
    <row r="15" spans="1:53" x14ac:dyDescent="0.2">
      <c r="A15" s="14" t="s">
        <v>112</v>
      </c>
      <c r="B15" s="27"/>
      <c r="C15" s="30">
        <f t="shared" si="0"/>
        <v>0.14149340668230725</v>
      </c>
      <c r="D15" s="29">
        <f t="shared" si="1"/>
        <v>221.31189738988459</v>
      </c>
      <c r="E15" s="28">
        <f t="shared" si="2"/>
        <v>5.3636379954049396</v>
      </c>
      <c r="F15" s="28">
        <f t="shared" si="3"/>
        <v>3.6417774170640156</v>
      </c>
      <c r="G15" s="30">
        <f t="shared" si="4"/>
        <v>0.5362279820026804</v>
      </c>
      <c r="H15" s="34">
        <f t="shared" si="10"/>
        <v>32.6421222172375</v>
      </c>
      <c r="I15" s="34">
        <f t="shared" si="6"/>
        <v>8.4641381114308132</v>
      </c>
      <c r="J15" s="33">
        <f t="shared" si="7"/>
        <v>0.24931786925153157</v>
      </c>
      <c r="K15" s="33">
        <f t="shared" si="9"/>
        <v>0.32359841436776959</v>
      </c>
      <c r="L15" s="33">
        <f t="shared" si="8"/>
        <v>9.5</v>
      </c>
      <c r="M15" s="27"/>
      <c r="N15" s="21">
        <v>135971</v>
      </c>
      <c r="O15" s="24">
        <v>0</v>
      </c>
      <c r="P15" s="24">
        <v>862720</v>
      </c>
      <c r="Q15" s="24">
        <v>3397632</v>
      </c>
      <c r="R15" s="24">
        <v>0</v>
      </c>
      <c r="S15" s="24">
        <v>0</v>
      </c>
      <c r="T15" s="24">
        <v>121036</v>
      </c>
      <c r="U15" s="24">
        <v>178030</v>
      </c>
      <c r="V15" s="24">
        <v>3006348</v>
      </c>
      <c r="W15" s="24">
        <v>805765</v>
      </c>
      <c r="X15" s="24">
        <v>482263</v>
      </c>
      <c r="Y15" s="24">
        <v>144006.25</v>
      </c>
      <c r="Z15" s="24">
        <v>121036</v>
      </c>
      <c r="AA15" s="21">
        <v>0</v>
      </c>
      <c r="AB15" s="21">
        <v>0</v>
      </c>
      <c r="AC15" s="20">
        <v>33.9</v>
      </c>
      <c r="AD15" s="21">
        <v>167136</v>
      </c>
      <c r="AE15" s="21">
        <v>9857</v>
      </c>
      <c r="AF15" s="21">
        <v>175253</v>
      </c>
      <c r="AG15" s="21">
        <v>89623</v>
      </c>
      <c r="AH15" s="21">
        <v>896457</v>
      </c>
      <c r="AI15" s="21">
        <v>35897</v>
      </c>
      <c r="AJ15" s="21">
        <v>62639</v>
      </c>
      <c r="AK15" s="21">
        <v>19239</v>
      </c>
      <c r="AL15" s="21">
        <v>401415</v>
      </c>
      <c r="AM15" s="42"/>
      <c r="AN15" s="42"/>
      <c r="AO15" s="42"/>
      <c r="AP15" s="42"/>
      <c r="AQ15" s="42"/>
      <c r="AR15" s="39">
        <v>30092</v>
      </c>
      <c r="AS15" s="53"/>
      <c r="AT15" s="39">
        <v>66489</v>
      </c>
      <c r="AU15" s="39">
        <v>3</v>
      </c>
      <c r="AV15" s="39">
        <v>0</v>
      </c>
      <c r="AW15" s="39">
        <v>4</v>
      </c>
      <c r="AX15" s="39">
        <v>236</v>
      </c>
      <c r="AY15" s="39">
        <v>44</v>
      </c>
      <c r="AZ15" s="38">
        <v>9.5</v>
      </c>
      <c r="BA15" s="45"/>
    </row>
    <row r="16" spans="1:53" x14ac:dyDescent="0.2">
      <c r="A16" s="14" t="s">
        <v>125</v>
      </c>
      <c r="B16" s="27"/>
      <c r="C16" s="30">
        <f t="shared" si="0"/>
        <v>0.19453039225471605</v>
      </c>
      <c r="D16" s="29">
        <f t="shared" si="1"/>
        <v>530.79149615730114</v>
      </c>
      <c r="E16" s="28">
        <f t="shared" si="2"/>
        <v>1.747571096602855</v>
      </c>
      <c r="F16" s="28">
        <f t="shared" si="3"/>
        <v>0.34552177485620378</v>
      </c>
      <c r="G16" s="30">
        <f t="shared" si="4"/>
        <v>0.39156799822950095</v>
      </c>
      <c r="H16" s="34">
        <f t="shared" si="10"/>
        <v>65.415809961073961</v>
      </c>
      <c r="I16" s="34">
        <f t="shared" si="6"/>
        <v>6.1161580206570578</v>
      </c>
      <c r="J16" s="33">
        <f t="shared" si="7"/>
        <v>0.51901387364008389</v>
      </c>
      <c r="K16" s="33">
        <f t="shared" si="9"/>
        <v>1.0979139634694082</v>
      </c>
      <c r="L16" s="33">
        <f t="shared" si="8"/>
        <v>7.6</v>
      </c>
      <c r="M16" s="27"/>
      <c r="N16" s="21">
        <v>10019</v>
      </c>
      <c r="O16" s="24">
        <v>360</v>
      </c>
      <c r="P16" s="24">
        <v>131338</v>
      </c>
      <c r="Q16" s="24">
        <v>524063</v>
      </c>
      <c r="R16" s="24">
        <v>0</v>
      </c>
      <c r="S16" s="24">
        <v>131000</v>
      </c>
      <c r="T16" s="24">
        <v>0</v>
      </c>
      <c r="U16" s="24">
        <v>0</v>
      </c>
      <c r="V16" s="24">
        <v>422118.69</v>
      </c>
      <c r="W16" s="24">
        <v>141718.35999999999</v>
      </c>
      <c r="X16" s="24">
        <v>88406.01</v>
      </c>
      <c r="Y16" s="24">
        <v>3517.51</v>
      </c>
      <c r="Z16" s="24">
        <v>0</v>
      </c>
      <c r="AA16" s="21">
        <v>0</v>
      </c>
      <c r="AB16" s="21">
        <v>0</v>
      </c>
      <c r="AC16" s="20">
        <v>5.2</v>
      </c>
      <c r="AD16" s="21">
        <v>45185</v>
      </c>
      <c r="AE16" s="21">
        <v>2434</v>
      </c>
      <c r="AF16" s="21">
        <v>47619</v>
      </c>
      <c r="AG16" s="21">
        <v>17693</v>
      </c>
      <c r="AH16" s="21">
        <v>78964</v>
      </c>
      <c r="AI16" s="21">
        <v>841</v>
      </c>
      <c r="AJ16" s="21">
        <v>3637</v>
      </c>
      <c r="AK16" s="21">
        <v>1949</v>
      </c>
      <c r="AL16" s="21">
        <v>85685</v>
      </c>
      <c r="AM16" s="42"/>
      <c r="AN16" s="42"/>
      <c r="AO16" s="42"/>
      <c r="AP16" s="42"/>
      <c r="AQ16" s="42"/>
      <c r="AR16" s="21">
        <v>5318</v>
      </c>
      <c r="AS16" s="21">
        <v>1360</v>
      </c>
      <c r="AT16" s="21">
        <v>3392</v>
      </c>
      <c r="AU16" s="21">
        <v>3</v>
      </c>
      <c r="AV16" s="21">
        <v>0</v>
      </c>
      <c r="AW16" s="21">
        <v>1</v>
      </c>
      <c r="AX16" s="21">
        <v>80.5</v>
      </c>
      <c r="AY16" s="21">
        <v>11</v>
      </c>
      <c r="AZ16" s="18">
        <v>7.6</v>
      </c>
      <c r="BA16" s="45"/>
    </row>
    <row r="17" spans="1:53" x14ac:dyDescent="0.2">
      <c r="A17" s="14" t="s">
        <v>99</v>
      </c>
      <c r="B17" s="27"/>
      <c r="C17" s="30">
        <f t="shared" si="0"/>
        <v>0.19262404008689274</v>
      </c>
      <c r="D17" s="29">
        <f t="shared" si="1"/>
        <v>483.59421234854898</v>
      </c>
      <c r="E17" s="28">
        <f t="shared" si="2"/>
        <v>6.0039089254951881</v>
      </c>
      <c r="F17" s="28">
        <f t="shared" si="3"/>
        <v>5.9048388229510502</v>
      </c>
      <c r="G17" s="30">
        <f t="shared" si="4"/>
        <v>0.768116543633525</v>
      </c>
      <c r="H17" s="34">
        <f t="shared" si="10"/>
        <v>39.039147799154463</v>
      </c>
      <c r="I17" s="34">
        <f t="shared" si="6"/>
        <v>4.8257832340737563</v>
      </c>
      <c r="J17" s="33">
        <f t="shared" si="7"/>
        <v>0.34197181301760887</v>
      </c>
      <c r="K17" s="33">
        <f t="shared" si="9"/>
        <v>1.513180975735948</v>
      </c>
      <c r="L17" s="33">
        <f t="shared" si="8"/>
        <v>9.4600000000000009</v>
      </c>
      <c r="M17" s="27"/>
      <c r="N17" s="21">
        <v>282187</v>
      </c>
      <c r="O17" s="36">
        <v>0</v>
      </c>
      <c r="P17" s="24">
        <v>1814621</v>
      </c>
      <c r="Q17" s="24">
        <v>8634523</v>
      </c>
      <c r="R17" s="36">
        <v>0</v>
      </c>
      <c r="S17" s="24">
        <v>151852</v>
      </c>
      <c r="T17" s="24">
        <v>1595643</v>
      </c>
      <c r="U17" s="24">
        <v>567196</v>
      </c>
      <c r="V17" s="24">
        <v>8421733</v>
      </c>
      <c r="W17" s="24">
        <v>2394771.4900000002</v>
      </c>
      <c r="X17" s="24">
        <v>1362466</v>
      </c>
      <c r="Y17" s="24">
        <v>145218.51</v>
      </c>
      <c r="Z17" s="24">
        <v>1595643</v>
      </c>
      <c r="AA17" s="21">
        <v>2403222</v>
      </c>
      <c r="AB17" s="21">
        <v>0</v>
      </c>
      <c r="AC17" s="20">
        <v>96.5</v>
      </c>
      <c r="AD17" s="21">
        <v>433623</v>
      </c>
      <c r="AE17" s="21">
        <v>14239</v>
      </c>
      <c r="AF17" s="21">
        <v>447862</v>
      </c>
      <c r="AG17" s="21">
        <v>333073</v>
      </c>
      <c r="AH17" s="21">
        <v>2603433</v>
      </c>
      <c r="AI17" s="21">
        <v>84079</v>
      </c>
      <c r="AJ17" s="21">
        <v>101399</v>
      </c>
      <c r="AK17" s="21">
        <v>54356</v>
      </c>
      <c r="AL17" s="21">
        <v>1759960</v>
      </c>
      <c r="AM17" s="21">
        <v>29288</v>
      </c>
      <c r="AN17" s="42"/>
      <c r="AO17" s="21">
        <v>12279</v>
      </c>
      <c r="AP17" s="21">
        <v>1371328</v>
      </c>
      <c r="AQ17" s="42"/>
      <c r="AR17" s="39">
        <v>136464</v>
      </c>
      <c r="AS17" s="39">
        <v>618949</v>
      </c>
      <c r="AT17" s="39">
        <v>201558</v>
      </c>
      <c r="AU17" s="39">
        <v>16</v>
      </c>
      <c r="AV17" s="39">
        <v>2</v>
      </c>
      <c r="AW17" s="21">
        <v>0</v>
      </c>
      <c r="AX17" s="39">
        <v>755</v>
      </c>
      <c r="AY17" s="39">
        <v>427</v>
      </c>
      <c r="AZ17" s="38">
        <v>9.4600000000000009</v>
      </c>
      <c r="BA17" s="45"/>
    </row>
    <row r="18" spans="1:53" x14ac:dyDescent="0.2">
      <c r="A18" s="14" t="s">
        <v>109</v>
      </c>
      <c r="B18" s="27"/>
      <c r="C18" s="30">
        <f t="shared" si="0"/>
        <v>0.19577862381495936</v>
      </c>
      <c r="D18" s="29">
        <f t="shared" si="1"/>
        <v>531.74576051072086</v>
      </c>
      <c r="E18" s="28">
        <f t="shared" si="2"/>
        <v>8.0304327211020166</v>
      </c>
      <c r="F18" s="28">
        <f t="shared" si="3"/>
        <v>7.2167710150877555</v>
      </c>
      <c r="G18" s="30">
        <f t="shared" si="4"/>
        <v>0.66850918346975441</v>
      </c>
      <c r="H18" s="34">
        <f t="shared" si="10"/>
        <v>49.895299481213648</v>
      </c>
      <c r="I18" s="34">
        <f t="shared" si="6"/>
        <v>9.0875520669865839</v>
      </c>
      <c r="J18" s="33">
        <f t="shared" si="7"/>
        <v>0.26315249858171058</v>
      </c>
      <c r="K18" s="33">
        <f t="shared" si="9"/>
        <v>0.27340519333164737</v>
      </c>
      <c r="L18" s="49" t="str">
        <f t="shared" si="8"/>
        <v>x</v>
      </c>
      <c r="M18" s="27"/>
      <c r="N18" s="21">
        <v>146303</v>
      </c>
      <c r="O18" s="24">
        <v>0</v>
      </c>
      <c r="P18" s="24">
        <v>900914</v>
      </c>
      <c r="Q18" s="24">
        <v>6398918</v>
      </c>
      <c r="R18" s="24">
        <v>0</v>
      </c>
      <c r="S18" s="24">
        <v>0</v>
      </c>
      <c r="T18" s="24">
        <v>293981</v>
      </c>
      <c r="U18" s="24">
        <v>0</v>
      </c>
      <c r="V18" s="24">
        <v>3441680</v>
      </c>
      <c r="W18" s="24">
        <v>2144941</v>
      </c>
      <c r="X18" s="24">
        <v>825800</v>
      </c>
      <c r="Y18" s="24">
        <v>0</v>
      </c>
      <c r="Z18" s="24">
        <v>74640</v>
      </c>
      <c r="AA18" s="21">
        <v>0</v>
      </c>
      <c r="AB18" s="21">
        <v>0</v>
      </c>
      <c r="AC18" s="20">
        <v>38.5</v>
      </c>
      <c r="AD18" s="21">
        <v>160288</v>
      </c>
      <c r="AE18" s="21">
        <v>9743</v>
      </c>
      <c r="AF18" s="21">
        <v>170031</v>
      </c>
      <c r="AG18" s="21">
        <v>107154</v>
      </c>
      <c r="AH18" s="21">
        <v>1287182</v>
      </c>
      <c r="AI18" s="21">
        <v>70313</v>
      </c>
      <c r="AJ18" s="21">
        <v>51118</v>
      </c>
      <c r="AK18" s="21">
        <v>28643</v>
      </c>
      <c r="AL18" s="21">
        <v>704141</v>
      </c>
      <c r="AM18" s="42"/>
      <c r="AN18" s="21">
        <v>2254</v>
      </c>
      <c r="AO18" s="42"/>
      <c r="AP18" s="42"/>
      <c r="AQ18" s="42"/>
      <c r="AR18" s="39">
        <v>77796</v>
      </c>
      <c r="AS18" s="39">
        <v>49846</v>
      </c>
      <c r="AT18" s="39">
        <v>84061</v>
      </c>
      <c r="AU18" s="39">
        <v>4</v>
      </c>
      <c r="AV18" s="39">
        <v>0</v>
      </c>
      <c r="AW18" s="39">
        <v>0</v>
      </c>
      <c r="AX18" s="39">
        <v>202</v>
      </c>
      <c r="AY18" s="39">
        <v>40</v>
      </c>
      <c r="AZ18" s="38" t="s">
        <v>90</v>
      </c>
      <c r="BA18" s="45"/>
    </row>
    <row r="19" spans="1:53" x14ac:dyDescent="0.2">
      <c r="A19" s="14" t="s">
        <v>74</v>
      </c>
      <c r="B19" s="27"/>
      <c r="C19" s="30">
        <f t="shared" si="0"/>
        <v>0.17172982566029857</v>
      </c>
      <c r="D19" s="29">
        <f t="shared" si="1"/>
        <v>130.49378849566759</v>
      </c>
      <c r="E19" s="28">
        <f t="shared" si="2"/>
        <v>2.5237216723592031</v>
      </c>
      <c r="F19" s="28">
        <f t="shared" si="3"/>
        <v>2.2461538461538462</v>
      </c>
      <c r="G19" s="30">
        <f t="shared" si="4"/>
        <v>0.5913839096507193</v>
      </c>
      <c r="H19" s="34">
        <f t="shared" si="10"/>
        <v>40.308957093642341</v>
      </c>
      <c r="I19" s="34">
        <f t="shared" si="6"/>
        <v>3.8315946660712168</v>
      </c>
      <c r="J19" s="33">
        <f t="shared" si="7"/>
        <v>0.31318509238960224</v>
      </c>
      <c r="K19" s="33">
        <f t="shared" si="9"/>
        <v>2.3488881929220167</v>
      </c>
      <c r="L19" s="49" t="str">
        <f t="shared" si="8"/>
        <v>x</v>
      </c>
      <c r="M19" s="27"/>
      <c r="N19" s="21">
        <v>19158</v>
      </c>
      <c r="O19" s="36">
        <v>0</v>
      </c>
      <c r="P19" s="24">
        <v>188652</v>
      </c>
      <c r="Q19" s="24">
        <v>549102</v>
      </c>
      <c r="R19" s="36">
        <v>0</v>
      </c>
      <c r="S19" s="36">
        <v>4400</v>
      </c>
      <c r="T19" s="36">
        <v>110000</v>
      </c>
      <c r="U19" s="36">
        <v>34485</v>
      </c>
      <c r="V19" s="24">
        <v>484991</v>
      </c>
      <c r="W19" s="24">
        <v>213077</v>
      </c>
      <c r="X19" s="24">
        <v>105000</v>
      </c>
      <c r="Y19" s="24">
        <v>30500</v>
      </c>
      <c r="Z19" s="36">
        <v>0</v>
      </c>
      <c r="AA19" s="21">
        <v>0</v>
      </c>
      <c r="AB19" s="21">
        <v>0</v>
      </c>
      <c r="AC19" s="20">
        <v>6</v>
      </c>
      <c r="AD19" s="21">
        <v>40111</v>
      </c>
      <c r="AE19" s="21">
        <v>2405</v>
      </c>
      <c r="AF19" s="21">
        <v>42516</v>
      </c>
      <c r="AG19" s="21">
        <v>23721</v>
      </c>
      <c r="AH19" s="21">
        <v>101229</v>
      </c>
      <c r="AI19" s="21">
        <v>5402</v>
      </c>
      <c r="AJ19" s="21">
        <v>11827</v>
      </c>
      <c r="AK19" s="21">
        <v>3290</v>
      </c>
      <c r="AL19" s="21">
        <v>143309</v>
      </c>
      <c r="AM19" s="42"/>
      <c r="AN19" s="42"/>
      <c r="AO19" s="42"/>
      <c r="AP19" s="21">
        <v>20334</v>
      </c>
      <c r="AQ19" s="21">
        <v>429</v>
      </c>
      <c r="AR19" s="39">
        <v>2500</v>
      </c>
      <c r="AS19" s="39">
        <v>6000</v>
      </c>
      <c r="AT19" s="39">
        <v>17964</v>
      </c>
      <c r="AU19" s="39">
        <v>3</v>
      </c>
      <c r="AV19" s="39">
        <v>1</v>
      </c>
      <c r="AW19" s="39">
        <v>0</v>
      </c>
      <c r="AX19" s="39">
        <v>129</v>
      </c>
      <c r="AY19" s="39">
        <v>45</v>
      </c>
      <c r="AZ19" s="38" t="s">
        <v>90</v>
      </c>
      <c r="BA19" s="45"/>
    </row>
    <row r="20" spans="1:53" x14ac:dyDescent="0.2">
      <c r="A20" s="14" t="s">
        <v>108</v>
      </c>
      <c r="B20" s="27"/>
      <c r="C20" s="30">
        <f t="shared" si="0"/>
        <v>0.1637381529153038</v>
      </c>
      <c r="D20" s="29">
        <f t="shared" si="1"/>
        <v>271.57034572835153</v>
      </c>
      <c r="E20" s="28">
        <f t="shared" si="2"/>
        <v>5.1763145658973713</v>
      </c>
      <c r="F20" s="28">
        <f t="shared" si="3"/>
        <v>4</v>
      </c>
      <c r="G20" s="30">
        <f t="shared" si="4"/>
        <v>0.52356848986952964</v>
      </c>
      <c r="H20" s="34">
        <f t="shared" si="10"/>
        <v>34.504108105694414</v>
      </c>
      <c r="I20" s="34">
        <f t="shared" si="6"/>
        <v>3.911500392088525</v>
      </c>
      <c r="J20" s="33">
        <f t="shared" si="7"/>
        <v>0.28745576530213557</v>
      </c>
      <c r="K20" s="33">
        <f t="shared" si="9"/>
        <v>0.55816653456725351</v>
      </c>
      <c r="L20" s="43">
        <f t="shared" si="8"/>
        <v>9.5</v>
      </c>
      <c r="M20" s="27"/>
      <c r="N20" s="21">
        <v>179158</v>
      </c>
      <c r="O20" s="24">
        <v>0</v>
      </c>
      <c r="P20" s="24">
        <v>1298104</v>
      </c>
      <c r="Q20" s="24">
        <v>4489229</v>
      </c>
      <c r="R20" s="24">
        <v>0</v>
      </c>
      <c r="S20" s="24">
        <v>0</v>
      </c>
      <c r="T20" s="24">
        <v>0</v>
      </c>
      <c r="U20" s="24">
        <v>394354</v>
      </c>
      <c r="V20" s="24">
        <v>3899313</v>
      </c>
      <c r="W20" s="24">
        <v>698758</v>
      </c>
      <c r="X20" s="24">
        <v>760879</v>
      </c>
      <c r="Y20" s="24">
        <v>196375</v>
      </c>
      <c r="Z20" s="24">
        <v>139506</v>
      </c>
      <c r="AA20" s="21">
        <v>1217572</v>
      </c>
      <c r="AB20" s="21">
        <v>207969</v>
      </c>
      <c r="AC20" s="20">
        <v>51.5</v>
      </c>
      <c r="AD20" s="21">
        <v>283896</v>
      </c>
      <c r="AE20" s="21">
        <v>12956</v>
      </c>
      <c r="AF20" s="21">
        <v>252674</v>
      </c>
      <c r="AG20" s="21">
        <v>148639</v>
      </c>
      <c r="AH20" s="21">
        <v>1469535</v>
      </c>
      <c r="AI20" s="21">
        <v>51824</v>
      </c>
      <c r="AJ20" s="21">
        <v>67082</v>
      </c>
      <c r="AK20" s="21">
        <v>29335</v>
      </c>
      <c r="AL20" s="21">
        <v>1138466</v>
      </c>
      <c r="AM20" s="21">
        <v>9234</v>
      </c>
      <c r="AN20" s="21">
        <v>761</v>
      </c>
      <c r="AO20" s="21">
        <v>3106</v>
      </c>
      <c r="AP20" s="21">
        <v>300292</v>
      </c>
      <c r="AQ20" s="42"/>
      <c r="AR20" s="39">
        <v>48654</v>
      </c>
      <c r="AS20" s="39">
        <v>55553</v>
      </c>
      <c r="AT20" s="39">
        <v>80183</v>
      </c>
      <c r="AU20" s="39">
        <v>9</v>
      </c>
      <c r="AV20" s="39">
        <v>1</v>
      </c>
      <c r="AW20" s="39">
        <v>1</v>
      </c>
      <c r="AX20" s="39">
        <v>354</v>
      </c>
      <c r="AY20" s="39">
        <v>100</v>
      </c>
      <c r="AZ20" s="48">
        <v>9.5</v>
      </c>
      <c r="BA20" s="45"/>
    </row>
    <row r="21" spans="1:53" x14ac:dyDescent="0.2">
      <c r="A21" s="14" t="s">
        <v>107</v>
      </c>
      <c r="B21" s="27"/>
      <c r="C21" s="30">
        <f t="shared" si="0"/>
        <v>0.12827902599694155</v>
      </c>
      <c r="D21" s="29">
        <f t="shared" si="1"/>
        <v>241.12849468689959</v>
      </c>
      <c r="E21" s="28">
        <f t="shared" si="2"/>
        <v>2.7863209544446934</v>
      </c>
      <c r="F21" s="28">
        <f t="shared" si="3"/>
        <v>1.7108287961282516</v>
      </c>
      <c r="G21" s="30">
        <f t="shared" si="4"/>
        <v>0.40512216991705896</v>
      </c>
      <c r="H21" s="34">
        <f t="shared" si="10"/>
        <v>33.459779241657841</v>
      </c>
      <c r="I21" s="34">
        <f t="shared" si="6"/>
        <v>6.7422442035771271</v>
      </c>
      <c r="J21" s="33">
        <f t="shared" si="7"/>
        <v>0.24663765047249342</v>
      </c>
      <c r="K21" s="33">
        <f t="shared" si="9"/>
        <v>0.46073011018311572</v>
      </c>
      <c r="L21" s="33">
        <f t="shared" si="8"/>
        <v>8.93</v>
      </c>
      <c r="M21" s="27"/>
      <c r="N21" s="21">
        <v>102012</v>
      </c>
      <c r="O21" s="24">
        <v>0</v>
      </c>
      <c r="P21" s="24">
        <v>804985</v>
      </c>
      <c r="Q21" s="24">
        <v>2455168</v>
      </c>
      <c r="R21" s="24">
        <v>0</v>
      </c>
      <c r="S21" s="24">
        <v>0</v>
      </c>
      <c r="T21" s="24">
        <v>0</v>
      </c>
      <c r="U21" s="24">
        <v>153146</v>
      </c>
      <c r="V21" s="24">
        <v>2193305</v>
      </c>
      <c r="W21" s="24">
        <v>871085</v>
      </c>
      <c r="X21" s="24">
        <v>277634</v>
      </c>
      <c r="Y21" s="24">
        <v>29791</v>
      </c>
      <c r="Z21" s="24">
        <v>292080</v>
      </c>
      <c r="AA21" s="21">
        <v>377051</v>
      </c>
      <c r="AB21" s="21">
        <v>0</v>
      </c>
      <c r="AC21" s="20">
        <v>25.16</v>
      </c>
      <c r="AD21" s="21">
        <v>160596</v>
      </c>
      <c r="AE21" s="21">
        <v>4959</v>
      </c>
      <c r="AF21" s="21">
        <v>157903</v>
      </c>
      <c r="AG21" s="21">
        <v>65061</v>
      </c>
      <c r="AH21" s="21">
        <v>447472</v>
      </c>
      <c r="AI21" s="21">
        <v>8484</v>
      </c>
      <c r="AJ21" s="21">
        <v>28974</v>
      </c>
      <c r="AK21" s="21">
        <v>13086</v>
      </c>
      <c r="AL21" s="21">
        <v>356741</v>
      </c>
      <c r="AM21" s="21">
        <v>7406</v>
      </c>
      <c r="AN21" s="42"/>
      <c r="AO21" s="42"/>
      <c r="AP21" s="42"/>
      <c r="AQ21" s="42"/>
      <c r="AR21" s="39">
        <v>24598</v>
      </c>
      <c r="AS21" s="39">
        <v>20579</v>
      </c>
      <c r="AT21" s="39">
        <v>43080</v>
      </c>
      <c r="AU21" s="39">
        <v>10</v>
      </c>
      <c r="AV21" s="39">
        <v>1</v>
      </c>
      <c r="AW21" s="21">
        <v>0</v>
      </c>
      <c r="AX21" s="39">
        <v>291</v>
      </c>
      <c r="AY21" s="39">
        <v>47</v>
      </c>
      <c r="AZ21" s="38">
        <v>8.93</v>
      </c>
      <c r="BA21" s="45"/>
    </row>
    <row r="22" spans="1:53" x14ac:dyDescent="0.2">
      <c r="A22" s="14" t="s">
        <v>49</v>
      </c>
      <c r="B22" s="27"/>
      <c r="C22" s="30">
        <f t="shared" si="0"/>
        <v>0.1386679237130006</v>
      </c>
      <c r="D22" s="29">
        <f t="shared" si="1"/>
        <v>173.11230268628182</v>
      </c>
      <c r="E22" s="28">
        <f t="shared" si="2"/>
        <v>6.2025172907147708</v>
      </c>
      <c r="F22" s="28">
        <f t="shared" si="3"/>
        <v>2.5351972750496734</v>
      </c>
      <c r="G22" s="30">
        <f t="shared" si="4"/>
        <v>0.85965016384147264</v>
      </c>
      <c r="H22" s="34">
        <f t="shared" si="10"/>
        <v>43.852211943249593</v>
      </c>
      <c r="I22" s="34">
        <f t="shared" si="6"/>
        <v>4.4849879862046542</v>
      </c>
      <c r="J22" s="33">
        <f t="shared" si="7"/>
        <v>0.353544281421248</v>
      </c>
      <c r="K22" s="33">
        <f t="shared" si="9"/>
        <v>0.64161739961633901</v>
      </c>
      <c r="L22" s="33">
        <f t="shared" si="8"/>
        <v>9.0830000000000002</v>
      </c>
      <c r="M22" s="27"/>
      <c r="N22" s="21">
        <v>152739</v>
      </c>
      <c r="O22" s="24">
        <v>89668</v>
      </c>
      <c r="P22" s="24">
        <v>947204</v>
      </c>
      <c r="Q22" s="24">
        <v>5573665</v>
      </c>
      <c r="R22" s="36">
        <v>0</v>
      </c>
      <c r="S22" s="24">
        <v>0</v>
      </c>
      <c r="T22" s="24">
        <v>0</v>
      </c>
      <c r="U22" s="24">
        <v>177074</v>
      </c>
      <c r="V22" s="24">
        <v>4807963</v>
      </c>
      <c r="W22" s="24">
        <v>606723</v>
      </c>
      <c r="X22" s="24">
        <v>676781</v>
      </c>
      <c r="Y22" s="24">
        <v>395084</v>
      </c>
      <c r="Z22" s="36">
        <v>42301</v>
      </c>
      <c r="AA22" s="21">
        <v>0</v>
      </c>
      <c r="AB22" s="21">
        <v>0</v>
      </c>
      <c r="AC22" s="20">
        <v>54</v>
      </c>
      <c r="AD22" s="21">
        <v>151671</v>
      </c>
      <c r="AE22" s="21">
        <v>7046</v>
      </c>
      <c r="AF22" s="21">
        <v>158717</v>
      </c>
      <c r="AG22" s="21">
        <v>130384</v>
      </c>
      <c r="AH22" s="21">
        <v>940742</v>
      </c>
      <c r="AI22" s="21">
        <v>17863</v>
      </c>
      <c r="AJ22" s="21">
        <v>80083</v>
      </c>
      <c r="AK22" s="21">
        <v>21180</v>
      </c>
      <c r="AL22" s="21">
        <v>1242738</v>
      </c>
      <c r="AM22" s="42"/>
      <c r="AN22" s="37">
        <v>1034</v>
      </c>
      <c r="AO22" s="37">
        <v>26441</v>
      </c>
      <c r="AP22" s="21">
        <v>429366</v>
      </c>
      <c r="AQ22" s="42"/>
      <c r="AR22" s="39">
        <v>26441</v>
      </c>
      <c r="AS22" s="39">
        <v>320368</v>
      </c>
      <c r="AT22" s="39">
        <v>159962</v>
      </c>
      <c r="AU22" s="39">
        <v>2</v>
      </c>
      <c r="AV22" s="39">
        <v>0</v>
      </c>
      <c r="AW22" s="39">
        <v>0</v>
      </c>
      <c r="AX22" s="39">
        <v>144</v>
      </c>
      <c r="AY22" s="39">
        <v>98</v>
      </c>
      <c r="AZ22" s="38">
        <v>9.0830000000000002</v>
      </c>
      <c r="BA22" s="45"/>
    </row>
    <row r="23" spans="1:53" x14ac:dyDescent="0.2">
      <c r="A23" s="14" t="s">
        <v>103</v>
      </c>
      <c r="B23" s="27"/>
      <c r="C23" s="30">
        <f t="shared" si="0"/>
        <v>0.22518486799848483</v>
      </c>
      <c r="D23" s="29">
        <f t="shared" si="1"/>
        <v>269.55318763484246</v>
      </c>
      <c r="E23" s="28">
        <f t="shared" si="2"/>
        <v>2.7110400812431239</v>
      </c>
      <c r="F23" s="28">
        <f t="shared" si="3"/>
        <v>2.6632476355401624</v>
      </c>
      <c r="G23" s="30">
        <f t="shared" si="4"/>
        <v>0.50986570147057864</v>
      </c>
      <c r="H23" s="34">
        <f t="shared" si="10"/>
        <v>35.261087962581726</v>
      </c>
      <c r="I23" s="34">
        <f t="shared" si="6"/>
        <v>4.2360954771606742</v>
      </c>
      <c r="J23" s="33">
        <f t="shared" si="7"/>
        <v>0.32938618883710208</v>
      </c>
      <c r="K23" s="33">
        <f t="shared" si="9"/>
        <v>0.39526342660452246</v>
      </c>
      <c r="L23" s="49" t="str">
        <f t="shared" si="8"/>
        <v>x</v>
      </c>
      <c r="M23" s="27"/>
      <c r="N23" s="21">
        <v>60719</v>
      </c>
      <c r="O23" s="36">
        <v>0</v>
      </c>
      <c r="P23" s="36">
        <v>635713</v>
      </c>
      <c r="Q23" s="36">
        <v>1505305</v>
      </c>
      <c r="R23" s="36">
        <v>0</v>
      </c>
      <c r="S23" s="36">
        <v>0</v>
      </c>
      <c r="T23" s="36">
        <v>0</v>
      </c>
      <c r="U23" s="36">
        <v>0</v>
      </c>
      <c r="V23" s="36">
        <v>1926009</v>
      </c>
      <c r="W23" s="36">
        <v>489967</v>
      </c>
      <c r="X23" s="36">
        <v>260158</v>
      </c>
      <c r="Y23" s="36">
        <v>50088</v>
      </c>
      <c r="Z23" s="36">
        <v>353775</v>
      </c>
      <c r="AA23" s="21" t="s">
        <v>136</v>
      </c>
      <c r="AB23" s="21">
        <v>0</v>
      </c>
      <c r="AC23" s="50">
        <v>20</v>
      </c>
      <c r="AD23" s="21">
        <v>153613</v>
      </c>
      <c r="AE23" s="21">
        <v>7507</v>
      </c>
      <c r="AF23" s="21">
        <v>147425</v>
      </c>
      <c r="AG23" s="37">
        <v>78322</v>
      </c>
      <c r="AH23" s="21">
        <v>416451</v>
      </c>
      <c r="AI23" s="21">
        <v>19993</v>
      </c>
      <c r="AJ23" s="21">
        <v>24684</v>
      </c>
      <c r="AK23" s="21">
        <v>13673</v>
      </c>
      <c r="AL23" s="21">
        <v>355352</v>
      </c>
      <c r="AM23" s="42"/>
      <c r="AN23" s="42"/>
      <c r="AO23" s="42"/>
      <c r="AP23" s="42"/>
      <c r="AQ23" s="42"/>
      <c r="AR23" s="39">
        <v>16367</v>
      </c>
      <c r="AS23" s="39">
        <v>18958</v>
      </c>
      <c r="AT23" s="39">
        <v>25581</v>
      </c>
      <c r="AU23" s="39">
        <v>6</v>
      </c>
      <c r="AV23" s="21">
        <v>0</v>
      </c>
      <c r="AW23" s="39">
        <v>3</v>
      </c>
      <c r="AX23" s="39">
        <v>224</v>
      </c>
      <c r="AY23" s="39">
        <v>24</v>
      </c>
      <c r="AZ23" s="38" t="s">
        <v>90</v>
      </c>
      <c r="BA23" s="45"/>
    </row>
    <row r="24" spans="1:53" x14ac:dyDescent="0.2">
      <c r="A24" s="14" t="s">
        <v>60</v>
      </c>
      <c r="B24" s="27"/>
      <c r="C24" s="30">
        <f t="shared" si="0"/>
        <v>0.21742973879108676</v>
      </c>
      <c r="D24" s="29">
        <f t="shared" si="1"/>
        <v>380.56942033828875</v>
      </c>
      <c r="E24" s="28">
        <f t="shared" si="2"/>
        <v>3.6390806841193548</v>
      </c>
      <c r="F24" s="28">
        <f t="shared" si="3"/>
        <v>7.8520388349514567</v>
      </c>
      <c r="G24" s="30">
        <f t="shared" si="4"/>
        <v>0.76989655256544753</v>
      </c>
      <c r="H24" s="34">
        <f t="shared" si="10"/>
        <v>51.809963238861158</v>
      </c>
      <c r="I24" s="34">
        <f t="shared" si="6"/>
        <v>7.8484740739601815</v>
      </c>
      <c r="J24" s="33">
        <f t="shared" si="7"/>
        <v>0.45277649011977017</v>
      </c>
      <c r="K24" s="33">
        <f t="shared" si="9"/>
        <v>0.68994512780155459</v>
      </c>
      <c r="L24" s="33">
        <f t="shared" si="8"/>
        <v>8.75</v>
      </c>
      <c r="M24" s="27"/>
      <c r="N24" s="21">
        <v>92761</v>
      </c>
      <c r="O24" s="24">
        <v>0</v>
      </c>
      <c r="P24" s="24">
        <v>580275</v>
      </c>
      <c r="Q24" s="24">
        <v>4083616</v>
      </c>
      <c r="R24" s="24">
        <v>0</v>
      </c>
      <c r="S24" s="24">
        <v>100000</v>
      </c>
      <c r="T24" s="24">
        <v>41056</v>
      </c>
      <c r="U24" s="24">
        <v>142053</v>
      </c>
      <c r="V24" s="24">
        <v>3446524</v>
      </c>
      <c r="W24" s="24">
        <v>571866</v>
      </c>
      <c r="X24" s="24">
        <v>531940</v>
      </c>
      <c r="Y24" s="36">
        <v>94908</v>
      </c>
      <c r="Z24" s="24">
        <v>51192</v>
      </c>
      <c r="AA24" s="21">
        <v>0</v>
      </c>
      <c r="AB24" s="21">
        <v>0</v>
      </c>
      <c r="AC24" s="20">
        <v>42</v>
      </c>
      <c r="AD24" s="21">
        <v>163948</v>
      </c>
      <c r="AE24" s="21">
        <v>2575</v>
      </c>
      <c r="AF24" s="21">
        <v>129406</v>
      </c>
      <c r="AG24" s="21">
        <v>126223</v>
      </c>
      <c r="AH24" s="21">
        <v>596620</v>
      </c>
      <c r="AI24" s="21">
        <v>20219</v>
      </c>
      <c r="AJ24" s="21">
        <v>37162</v>
      </c>
      <c r="AK24" s="21">
        <v>20169</v>
      </c>
      <c r="AL24" s="21">
        <v>520307</v>
      </c>
      <c r="AM24" s="42"/>
      <c r="AN24" s="21">
        <v>1078</v>
      </c>
      <c r="AO24" s="21">
        <v>38372</v>
      </c>
      <c r="AP24" s="21">
        <v>92276</v>
      </c>
      <c r="AQ24" s="42"/>
      <c r="AR24" s="39">
        <v>35302</v>
      </c>
      <c r="AS24" s="39">
        <v>76069</v>
      </c>
      <c r="AT24" s="39">
        <v>73575</v>
      </c>
      <c r="AU24" s="39">
        <v>5</v>
      </c>
      <c r="AV24" s="21">
        <v>0</v>
      </c>
      <c r="AW24" s="21">
        <v>0</v>
      </c>
      <c r="AX24" s="39">
        <v>301</v>
      </c>
      <c r="AY24" s="39">
        <v>64</v>
      </c>
      <c r="AZ24" s="38">
        <v>8.75</v>
      </c>
      <c r="BA24" s="45"/>
    </row>
    <row r="25" spans="1:53" x14ac:dyDescent="0.2">
      <c r="A25" s="14" t="s">
        <v>40</v>
      </c>
      <c r="B25" s="27"/>
      <c r="C25" s="30">
        <f t="shared" si="0"/>
        <v>0.11376967722647753</v>
      </c>
      <c r="D25" s="29">
        <f t="shared" si="1"/>
        <v>630.31555725080671</v>
      </c>
      <c r="E25" s="28">
        <f t="shared" si="2"/>
        <v>4.7177019511735319</v>
      </c>
      <c r="F25" s="28">
        <f t="shared" si="3"/>
        <v>3.4954515198579985</v>
      </c>
      <c r="G25" s="30">
        <f t="shared" si="4"/>
        <v>0.63022905080591951</v>
      </c>
      <c r="H25" s="34">
        <f t="shared" si="10"/>
        <v>34.744482129418678</v>
      </c>
      <c r="I25" s="34">
        <f t="shared" si="6"/>
        <v>7.9087076636814935</v>
      </c>
      <c r="J25" s="33">
        <f t="shared" si="7"/>
        <v>0.22421986948857253</v>
      </c>
      <c r="K25" s="33">
        <f t="shared" si="9"/>
        <v>0.72678164592847638</v>
      </c>
      <c r="L25" s="49" t="str">
        <f t="shared" si="8"/>
        <v>x</v>
      </c>
      <c r="M25" s="27"/>
      <c r="N25" s="21">
        <v>194006</v>
      </c>
      <c r="O25" s="24">
        <v>0</v>
      </c>
      <c r="P25" s="24">
        <v>1172631</v>
      </c>
      <c r="Q25" s="24">
        <v>5568007</v>
      </c>
      <c r="R25" s="24">
        <v>0</v>
      </c>
      <c r="S25" s="24">
        <v>0</v>
      </c>
      <c r="T25" s="24">
        <v>0</v>
      </c>
      <c r="U25" s="24">
        <v>0</v>
      </c>
      <c r="V25" s="24">
        <v>3944939</v>
      </c>
      <c r="W25" s="24">
        <v>691067</v>
      </c>
      <c r="X25" s="24">
        <v>726775</v>
      </c>
      <c r="Y25" s="24">
        <v>55542</v>
      </c>
      <c r="Z25" s="24">
        <v>0</v>
      </c>
      <c r="AA25" s="21">
        <v>0</v>
      </c>
      <c r="AB25" s="21">
        <v>0</v>
      </c>
      <c r="AC25" s="20">
        <v>43.5</v>
      </c>
      <c r="AD25" s="21">
        <v>212180</v>
      </c>
      <c r="AE25" s="21">
        <v>4507</v>
      </c>
      <c r="AF25" s="21">
        <v>218788</v>
      </c>
      <c r="AG25" s="21">
        <v>133722</v>
      </c>
      <c r="AH25" s="21">
        <v>1001002</v>
      </c>
      <c r="AI25" s="21">
        <v>15754</v>
      </c>
      <c r="AJ25" s="21">
        <v>46287</v>
      </c>
      <c r="AK25" s="21">
        <v>22072</v>
      </c>
      <c r="AL25" s="21">
        <v>670273</v>
      </c>
      <c r="AM25" s="21">
        <v>33762</v>
      </c>
      <c r="AN25" s="21">
        <v>101</v>
      </c>
      <c r="AO25" s="21">
        <v>47131</v>
      </c>
      <c r="AP25" s="21">
        <v>269376</v>
      </c>
      <c r="AQ25" s="42"/>
      <c r="AR25" s="39">
        <v>122285</v>
      </c>
      <c r="AS25" s="53"/>
      <c r="AT25" s="39">
        <v>87754</v>
      </c>
      <c r="AU25" s="39">
        <v>5</v>
      </c>
      <c r="AV25" s="39">
        <v>1</v>
      </c>
      <c r="AW25" s="39">
        <v>0</v>
      </c>
      <c r="AX25" s="39">
        <v>255</v>
      </c>
      <c r="AY25" s="39">
        <v>141</v>
      </c>
      <c r="AZ25" s="38" t="s">
        <v>90</v>
      </c>
      <c r="BA25" s="45"/>
    </row>
    <row r="26" spans="1:53" x14ac:dyDescent="0.2">
      <c r="A26" s="14" t="s">
        <v>105</v>
      </c>
      <c r="B26" s="27"/>
      <c r="C26" s="30">
        <f t="shared" si="0"/>
        <v>0.14166288639751151</v>
      </c>
      <c r="D26" s="29">
        <f t="shared" si="1"/>
        <v>314.04315987298298</v>
      </c>
      <c r="E26" s="28">
        <f t="shared" si="2"/>
        <v>3.3628532408866478</v>
      </c>
      <c r="F26" s="28">
        <f t="shared" si="3"/>
        <v>0.28938444147569625</v>
      </c>
      <c r="G26" s="30">
        <f t="shared" si="4"/>
        <v>0.70802255138845116</v>
      </c>
      <c r="H26" s="34">
        <f t="shared" ref="H26" si="11">(P26+Q26+U26)/N26</f>
        <v>40.283196163566849</v>
      </c>
      <c r="I26" s="34">
        <f t="shared" si="6"/>
        <v>6.2894223417437845</v>
      </c>
      <c r="J26" s="33">
        <f t="shared" si="7"/>
        <v>0.35642537748687708</v>
      </c>
      <c r="K26" s="33">
        <f t="shared" si="9"/>
        <v>0.77765536906227728</v>
      </c>
      <c r="L26" s="49" t="str">
        <f t="shared" si="8"/>
        <v>x</v>
      </c>
      <c r="M26" s="27"/>
      <c r="N26" s="21">
        <v>15431</v>
      </c>
      <c r="O26" s="24">
        <v>0</v>
      </c>
      <c r="P26" s="24">
        <v>144507</v>
      </c>
      <c r="Q26" s="24">
        <v>477103</v>
      </c>
      <c r="R26" s="24">
        <v>0</v>
      </c>
      <c r="S26" s="24">
        <v>0</v>
      </c>
      <c r="T26" s="24">
        <v>0</v>
      </c>
      <c r="U26" s="24">
        <v>0</v>
      </c>
      <c r="V26" s="24">
        <v>410632</v>
      </c>
      <c r="W26" s="24">
        <v>63723</v>
      </c>
      <c r="X26" s="24">
        <v>61727</v>
      </c>
      <c r="Y26" s="24">
        <v>0</v>
      </c>
      <c r="Z26" s="24">
        <v>0</v>
      </c>
      <c r="AA26" s="21">
        <v>46585</v>
      </c>
      <c r="AB26" s="21">
        <v>0</v>
      </c>
      <c r="AC26" s="20">
        <v>5.5</v>
      </c>
      <c r="AD26" s="21">
        <v>28557</v>
      </c>
      <c r="AE26" s="21">
        <v>9731</v>
      </c>
      <c r="AF26" s="21">
        <v>38288</v>
      </c>
      <c r="AG26" s="21">
        <v>20219</v>
      </c>
      <c r="AH26" s="21">
        <v>96033</v>
      </c>
      <c r="AI26" s="21">
        <v>2816</v>
      </c>
      <c r="AJ26" s="21">
        <v>2186</v>
      </c>
      <c r="AK26" s="21">
        <v>2186</v>
      </c>
      <c r="AL26" s="21">
        <v>75858</v>
      </c>
      <c r="AM26" s="42"/>
      <c r="AN26" s="42"/>
      <c r="AO26" s="42"/>
      <c r="AP26" s="42"/>
      <c r="AQ26" s="42"/>
      <c r="AR26" s="39">
        <v>4846</v>
      </c>
      <c r="AS26" s="39">
        <v>1282</v>
      </c>
      <c r="AT26" s="39">
        <v>5654</v>
      </c>
      <c r="AU26" s="39">
        <v>4</v>
      </c>
      <c r="AV26" s="39">
        <v>0</v>
      </c>
      <c r="AW26" s="39">
        <v>2</v>
      </c>
      <c r="AX26" s="39">
        <v>165.5</v>
      </c>
      <c r="AY26" s="39">
        <v>12</v>
      </c>
      <c r="AZ26" s="38" t="s">
        <v>90</v>
      </c>
      <c r="BA26" s="45"/>
    </row>
    <row r="27" spans="1:53" x14ac:dyDescent="0.2">
      <c r="A27" s="14" t="s">
        <v>127</v>
      </c>
      <c r="B27" s="27"/>
      <c r="C27" s="30">
        <f t="shared" si="0"/>
        <v>0.17813655107232793</v>
      </c>
      <c r="D27" s="29">
        <f t="shared" si="1"/>
        <v>234.45561475171061</v>
      </c>
      <c r="E27" s="28">
        <f t="shared" si="2"/>
        <v>4.1512148683441872</v>
      </c>
      <c r="F27" s="28">
        <f t="shared" si="3"/>
        <v>2.4512606710343459</v>
      </c>
      <c r="G27" s="30">
        <f t="shared" si="4"/>
        <v>0.5651052597416647</v>
      </c>
      <c r="H27" s="34">
        <f t="shared" ref="H27" si="12">(P27+Q27+U27)/N27</f>
        <v>37.107213371569877</v>
      </c>
      <c r="I27" s="34">
        <f t="shared" si="6"/>
        <v>8.532407178523755</v>
      </c>
      <c r="J27" s="33">
        <f t="shared" si="7"/>
        <v>0.31137321413543761</v>
      </c>
      <c r="K27" s="33">
        <f t="shared" si="9"/>
        <v>0.75739430465376723</v>
      </c>
      <c r="L27" s="33">
        <f t="shared" si="8"/>
        <v>8.7799999999999994</v>
      </c>
      <c r="M27" s="27"/>
      <c r="N27" s="21">
        <v>154477</v>
      </c>
      <c r="O27" s="24">
        <v>0</v>
      </c>
      <c r="P27" s="24">
        <v>954385</v>
      </c>
      <c r="Q27" s="24">
        <v>4659795</v>
      </c>
      <c r="R27" s="24">
        <v>0</v>
      </c>
      <c r="S27" s="24">
        <v>0</v>
      </c>
      <c r="T27" s="24">
        <v>0</v>
      </c>
      <c r="U27" s="24">
        <v>118031</v>
      </c>
      <c r="V27" s="24">
        <v>4102864</v>
      </c>
      <c r="W27" s="24">
        <v>760437</v>
      </c>
      <c r="X27" s="24">
        <v>628342</v>
      </c>
      <c r="Y27" s="24">
        <v>240568</v>
      </c>
      <c r="Z27" s="24">
        <v>0</v>
      </c>
      <c r="AA27" s="21">
        <v>0</v>
      </c>
      <c r="AB27" s="21">
        <v>0</v>
      </c>
      <c r="AC27" s="20">
        <v>48.1</v>
      </c>
      <c r="AD27" s="21">
        <v>231095</v>
      </c>
      <c r="AE27" s="21">
        <v>20148</v>
      </c>
      <c r="AF27" s="21">
        <v>240736</v>
      </c>
      <c r="AG27" s="21">
        <v>130593</v>
      </c>
      <c r="AH27" s="21">
        <v>959325</v>
      </c>
      <c r="AI27" s="21">
        <v>49388</v>
      </c>
      <c r="AJ27" s="21">
        <v>45849</v>
      </c>
      <c r="AK27" s="21">
        <v>27518</v>
      </c>
      <c r="AL27" s="21">
        <v>546129</v>
      </c>
      <c r="AM27" s="42"/>
      <c r="AN27" s="21">
        <v>913</v>
      </c>
      <c r="AO27" s="21">
        <v>8220</v>
      </c>
      <c r="AP27" s="21">
        <v>86784</v>
      </c>
      <c r="AQ27" s="42"/>
      <c r="AR27" s="21">
        <v>36218</v>
      </c>
      <c r="AS27" s="21">
        <v>56062</v>
      </c>
      <c r="AT27" s="21">
        <v>66120</v>
      </c>
      <c r="AU27" s="21">
        <v>8</v>
      </c>
      <c r="AV27" s="21">
        <v>0</v>
      </c>
      <c r="AW27" s="21">
        <v>0</v>
      </c>
      <c r="AX27" s="21">
        <v>302</v>
      </c>
      <c r="AY27" s="21">
        <v>117</v>
      </c>
      <c r="AZ27" s="18">
        <v>8.7799999999999994</v>
      </c>
      <c r="BA27" s="45"/>
    </row>
    <row r="28" spans="1:53" x14ac:dyDescent="0.2">
      <c r="A28" s="14" t="s">
        <v>64</v>
      </c>
      <c r="B28" s="27"/>
      <c r="C28" s="30">
        <f t="shared" si="0"/>
        <v>0.15844074617936585</v>
      </c>
      <c r="D28" s="29">
        <f t="shared" si="1"/>
        <v>130.2142818295535</v>
      </c>
      <c r="E28" s="28">
        <f t="shared" si="2"/>
        <v>2.8134537421817476</v>
      </c>
      <c r="F28" s="28">
        <f t="shared" si="3"/>
        <v>1.4315191801689517</v>
      </c>
      <c r="G28" s="30">
        <f t="shared" si="4"/>
        <v>0.53400252215347899</v>
      </c>
      <c r="H28" s="34">
        <f t="shared" si="10"/>
        <v>25.62381030075597</v>
      </c>
      <c r="I28" s="34">
        <f t="shared" si="6"/>
        <v>6.2823701160897931</v>
      </c>
      <c r="J28" s="33">
        <f t="shared" si="7"/>
        <v>0.22570294229618754</v>
      </c>
      <c r="K28" s="33">
        <f t="shared" si="9"/>
        <v>0.2583346929896122</v>
      </c>
      <c r="L28" s="43">
        <f t="shared" si="8"/>
        <v>9.1999999999999993</v>
      </c>
      <c r="M28" s="27"/>
      <c r="N28" s="21">
        <v>73548</v>
      </c>
      <c r="O28" s="36">
        <v>0</v>
      </c>
      <c r="P28" s="24">
        <v>498504</v>
      </c>
      <c r="Q28" s="24">
        <v>1346959</v>
      </c>
      <c r="R28" s="36">
        <v>0</v>
      </c>
      <c r="S28" s="36">
        <v>0</v>
      </c>
      <c r="T28" s="36">
        <v>0</v>
      </c>
      <c r="U28" s="24">
        <v>39117</v>
      </c>
      <c r="V28" s="24">
        <v>1204667</v>
      </c>
      <c r="W28" s="24">
        <v>614991</v>
      </c>
      <c r="X28" s="24">
        <v>371583</v>
      </c>
      <c r="Y28" s="36">
        <v>56277</v>
      </c>
      <c r="Z28" s="36">
        <v>0</v>
      </c>
      <c r="AA28" s="21">
        <v>0</v>
      </c>
      <c r="AB28" s="21">
        <v>0</v>
      </c>
      <c r="AC28" s="20">
        <v>16.600000000000001</v>
      </c>
      <c r="AD28" s="21">
        <v>118153</v>
      </c>
      <c r="AE28" s="21">
        <v>7221</v>
      </c>
      <c r="AF28" s="21">
        <v>110833</v>
      </c>
      <c r="AG28" s="21">
        <v>63094</v>
      </c>
      <c r="AH28" s="21">
        <v>332418</v>
      </c>
      <c r="AI28" s="21">
        <v>10337</v>
      </c>
      <c r="AJ28" s="21">
        <v>21033</v>
      </c>
      <c r="AK28" s="21">
        <v>11653</v>
      </c>
      <c r="AL28" s="21">
        <v>214403</v>
      </c>
      <c r="AM28" s="42"/>
      <c r="AN28" s="21">
        <v>390</v>
      </c>
      <c r="AO28" s="21">
        <v>407</v>
      </c>
      <c r="AP28" s="21">
        <v>36120</v>
      </c>
      <c r="AQ28" s="42"/>
      <c r="AR28" s="21">
        <v>9577</v>
      </c>
      <c r="AS28" s="21">
        <v>5709</v>
      </c>
      <c r="AT28" s="21">
        <v>26220</v>
      </c>
      <c r="AU28" s="21">
        <v>4</v>
      </c>
      <c r="AV28" s="21">
        <v>0</v>
      </c>
      <c r="AW28" s="21">
        <v>0</v>
      </c>
      <c r="AX28" s="21">
        <v>172</v>
      </c>
      <c r="AY28" s="21">
        <v>19</v>
      </c>
      <c r="AZ28" s="48">
        <v>9.1999999999999993</v>
      </c>
      <c r="BA28" s="45"/>
    </row>
    <row r="29" spans="1:53" x14ac:dyDescent="0.2">
      <c r="A29" s="14" t="s">
        <v>131</v>
      </c>
      <c r="B29" s="27"/>
      <c r="C29" s="30">
        <f t="shared" si="0"/>
        <v>0.18373944800335268</v>
      </c>
      <c r="D29" s="29">
        <f t="shared" si="1"/>
        <v>261.09082200802249</v>
      </c>
      <c r="E29" s="28">
        <f t="shared" si="2"/>
        <v>4.2494221365267792</v>
      </c>
      <c r="F29" s="28">
        <f t="shared" si="3"/>
        <v>2.2566473988439308</v>
      </c>
      <c r="G29" s="30">
        <f t="shared" si="4"/>
        <v>0.82264527894253892</v>
      </c>
      <c r="H29" s="34">
        <f t="shared" si="10"/>
        <v>64.338753517332222</v>
      </c>
      <c r="I29" s="34">
        <f t="shared" si="6"/>
        <v>6.6152323403633995</v>
      </c>
      <c r="J29" s="33">
        <f t="shared" si="7"/>
        <v>0.39513859785667244</v>
      </c>
      <c r="K29" s="33">
        <f t="shared" si="9"/>
        <v>0.87409447404657847</v>
      </c>
      <c r="L29" s="33">
        <f t="shared" si="8"/>
        <v>8.2200000000000006</v>
      </c>
      <c r="M29" s="27"/>
      <c r="N29" s="21">
        <v>83515</v>
      </c>
      <c r="O29" s="24">
        <v>4326</v>
      </c>
      <c r="P29" s="24">
        <v>543159</v>
      </c>
      <c r="Q29" s="24">
        <v>4711858</v>
      </c>
      <c r="R29" s="24">
        <v>0</v>
      </c>
      <c r="S29" s="24">
        <v>0</v>
      </c>
      <c r="T29" s="24">
        <v>0</v>
      </c>
      <c r="U29" s="24">
        <v>118234</v>
      </c>
      <c r="V29" s="24">
        <v>3121653</v>
      </c>
      <c r="W29" s="24">
        <v>825737</v>
      </c>
      <c r="X29" s="24">
        <v>546959</v>
      </c>
      <c r="Y29" s="24">
        <v>52734</v>
      </c>
      <c r="Z29" s="24">
        <v>0</v>
      </c>
      <c r="AA29" s="37">
        <v>830494</v>
      </c>
      <c r="AB29" s="21">
        <v>0</v>
      </c>
      <c r="AC29" s="20">
        <v>33</v>
      </c>
      <c r="AD29" s="21">
        <v>172186</v>
      </c>
      <c r="AE29" s="21">
        <v>4325</v>
      </c>
      <c r="AF29" s="21">
        <v>171207</v>
      </c>
      <c r="AG29" s="21">
        <v>141648</v>
      </c>
      <c r="AH29" s="21">
        <v>731691</v>
      </c>
      <c r="AI29" s="21">
        <v>9760</v>
      </c>
      <c r="AJ29" s="21">
        <v>19979</v>
      </c>
      <c r="AK29" s="21">
        <v>15345</v>
      </c>
      <c r="AL29" s="21">
        <v>712274</v>
      </c>
      <c r="AM29" s="42"/>
      <c r="AN29" s="21">
        <v>1419</v>
      </c>
      <c r="AO29" s="21">
        <v>340</v>
      </c>
      <c r="AP29" s="42"/>
      <c r="AQ29" s="42"/>
      <c r="AR29" s="21">
        <v>21805</v>
      </c>
      <c r="AS29" s="21">
        <v>24647</v>
      </c>
      <c r="AT29" s="21">
        <v>67161</v>
      </c>
      <c r="AU29" s="21">
        <v>5</v>
      </c>
      <c r="AV29" s="21">
        <v>0</v>
      </c>
      <c r="AW29" s="21">
        <v>0</v>
      </c>
      <c r="AX29" s="21">
        <v>246</v>
      </c>
      <c r="AY29" s="21">
        <v>73</v>
      </c>
      <c r="AZ29" s="18">
        <v>8.2200000000000006</v>
      </c>
      <c r="BA29" s="45"/>
    </row>
    <row r="30" spans="1:53" x14ac:dyDescent="0.2">
      <c r="A30" s="14" t="s">
        <v>113</v>
      </c>
      <c r="B30" s="27"/>
      <c r="C30" s="30">
        <f t="shared" si="0"/>
        <v>0.35377577919057218</v>
      </c>
      <c r="D30" s="29">
        <f t="shared" si="1"/>
        <v>327.84152581795632</v>
      </c>
      <c r="E30" s="28">
        <f t="shared" si="2"/>
        <v>4.702978812513555</v>
      </c>
      <c r="F30" s="28">
        <f t="shared" si="3"/>
        <v>9.0742136108121034</v>
      </c>
      <c r="G30" s="30">
        <f t="shared" si="4"/>
        <v>0.84966083568292805</v>
      </c>
      <c r="H30" s="34">
        <f t="shared" si="10"/>
        <v>97.796014886028843</v>
      </c>
      <c r="I30" s="34">
        <f t="shared" si="6"/>
        <v>7.8212641275321664</v>
      </c>
      <c r="J30" s="33">
        <f t="shared" si="7"/>
        <v>0.58629244844161899</v>
      </c>
      <c r="K30" s="33">
        <f t="shared" si="9"/>
        <v>1.0389207629089783</v>
      </c>
      <c r="L30" s="33">
        <f t="shared" si="8"/>
        <v>8.14</v>
      </c>
      <c r="M30" s="27"/>
      <c r="N30" s="21">
        <v>128980</v>
      </c>
      <c r="O30" s="24">
        <v>0</v>
      </c>
      <c r="P30" s="24">
        <v>763366</v>
      </c>
      <c r="Q30" s="24">
        <v>11598309</v>
      </c>
      <c r="R30" s="24">
        <v>0</v>
      </c>
      <c r="S30" s="24">
        <v>0</v>
      </c>
      <c r="T30" s="24">
        <v>1386478</v>
      </c>
      <c r="U30" s="24">
        <v>252055</v>
      </c>
      <c r="V30" s="24">
        <v>7805371</v>
      </c>
      <c r="W30" s="24">
        <v>3215935</v>
      </c>
      <c r="X30" s="24">
        <v>1132345</v>
      </c>
      <c r="Y30" s="24">
        <v>570000</v>
      </c>
      <c r="Z30" s="24">
        <v>254133</v>
      </c>
      <c r="AA30" s="21">
        <v>577003</v>
      </c>
      <c r="AB30" s="21">
        <v>0</v>
      </c>
      <c r="AC30" s="20">
        <v>75.62</v>
      </c>
      <c r="AD30" s="21">
        <v>267422</v>
      </c>
      <c r="AE30" s="21">
        <v>16722</v>
      </c>
      <c r="AF30" s="21">
        <v>265209</v>
      </c>
      <c r="AG30" s="21">
        <v>227218</v>
      </c>
      <c r="AH30" s="21">
        <v>1257680</v>
      </c>
      <c r="AI30" s="21">
        <v>151739</v>
      </c>
      <c r="AJ30" s="21">
        <v>76856</v>
      </c>
      <c r="AK30" s="21">
        <v>45630</v>
      </c>
      <c r="AL30" s="21">
        <v>1482920</v>
      </c>
      <c r="AM30" s="42"/>
      <c r="AN30" s="21">
        <v>780</v>
      </c>
      <c r="AO30" s="21">
        <v>1851</v>
      </c>
      <c r="AP30" s="21">
        <v>717237</v>
      </c>
      <c r="AQ30" s="42"/>
      <c r="AR30" s="21">
        <v>42285</v>
      </c>
      <c r="AS30" s="21">
        <v>703637</v>
      </c>
      <c r="AT30" s="21">
        <v>164530</v>
      </c>
      <c r="AU30" s="21">
        <v>6</v>
      </c>
      <c r="AV30" s="21">
        <v>0</v>
      </c>
      <c r="AW30" s="21">
        <v>0</v>
      </c>
      <c r="AX30" s="21">
        <v>337</v>
      </c>
      <c r="AY30" s="21">
        <v>134</v>
      </c>
      <c r="AZ30" s="18">
        <v>8.14</v>
      </c>
      <c r="BA30" s="45"/>
    </row>
    <row r="31" spans="1:53" x14ac:dyDescent="0.2">
      <c r="A31" s="14" t="s">
        <v>116</v>
      </c>
      <c r="B31" s="27"/>
      <c r="C31" s="30">
        <f t="shared" si="0"/>
        <v>0.11690972640713511</v>
      </c>
      <c r="D31" s="29">
        <f t="shared" si="1"/>
        <v>184.82584066530069</v>
      </c>
      <c r="E31" s="28">
        <f t="shared" si="2"/>
        <v>4.4449133094486193</v>
      </c>
      <c r="F31" s="28">
        <f t="shared" si="3"/>
        <v>1.2174423569598634</v>
      </c>
      <c r="G31" s="30">
        <f t="shared" si="4"/>
        <v>0.6149994177244672</v>
      </c>
      <c r="H31" s="34">
        <f t="shared" si="10"/>
        <v>26.813727853441002</v>
      </c>
      <c r="I31" s="34">
        <f t="shared" si="6"/>
        <v>4.5331453592403257</v>
      </c>
      <c r="J31" s="33">
        <f t="shared" si="7"/>
        <v>0.21694588405447751</v>
      </c>
      <c r="K31" s="33">
        <f t="shared" si="9"/>
        <v>1.0545980474870433</v>
      </c>
      <c r="L31" s="33">
        <f t="shared" si="8"/>
        <v>8.6999999999999993</v>
      </c>
      <c r="M31" s="27"/>
      <c r="N31" s="21">
        <v>132752</v>
      </c>
      <c r="O31" s="24">
        <v>0</v>
      </c>
      <c r="P31" s="24">
        <v>811622</v>
      </c>
      <c r="Q31" s="24">
        <v>2657561</v>
      </c>
      <c r="R31" s="24">
        <v>0</v>
      </c>
      <c r="S31" s="24">
        <v>0</v>
      </c>
      <c r="T31" s="24">
        <v>0</v>
      </c>
      <c r="U31" s="24">
        <v>90393</v>
      </c>
      <c r="V31" s="24">
        <v>2441923</v>
      </c>
      <c r="W31" s="24">
        <v>835289</v>
      </c>
      <c r="X31" s="24">
        <v>232495</v>
      </c>
      <c r="Y31" s="24">
        <v>49869</v>
      </c>
      <c r="Z31" s="24">
        <v>0</v>
      </c>
      <c r="AA31" s="21">
        <v>0</v>
      </c>
      <c r="AB31" s="21">
        <v>0</v>
      </c>
      <c r="AC31" s="20">
        <v>28.8</v>
      </c>
      <c r="AD31" s="21">
        <v>145979</v>
      </c>
      <c r="AE31" s="21">
        <v>9368</v>
      </c>
      <c r="AF31" s="21">
        <v>152329</v>
      </c>
      <c r="AG31" s="21">
        <v>89777</v>
      </c>
      <c r="AH31" s="21">
        <v>648864</v>
      </c>
      <c r="AI31" s="21">
        <v>11405</v>
      </c>
      <c r="AJ31" s="21">
        <v>47139</v>
      </c>
      <c r="AK31" s="21">
        <v>15520</v>
      </c>
      <c r="AL31" s="21">
        <v>586251</v>
      </c>
      <c r="AM31" s="42"/>
      <c r="AN31" s="21">
        <v>535</v>
      </c>
      <c r="AO31" s="21">
        <v>3041</v>
      </c>
      <c r="AP31" s="21">
        <v>103684</v>
      </c>
      <c r="AQ31" s="42"/>
      <c r="AR31" s="21">
        <v>24536</v>
      </c>
      <c r="AS31" s="21">
        <v>23008</v>
      </c>
      <c r="AT31" s="21">
        <v>87334</v>
      </c>
      <c r="AU31" s="21">
        <v>2</v>
      </c>
      <c r="AV31" s="21">
        <v>0</v>
      </c>
      <c r="AW31" s="21">
        <v>2</v>
      </c>
      <c r="AX31" s="21">
        <v>125</v>
      </c>
      <c r="AY31" s="21">
        <v>140</v>
      </c>
      <c r="AZ31" s="18">
        <v>8.6999999999999993</v>
      </c>
      <c r="BA31" s="45"/>
    </row>
    <row r="32" spans="1:53" x14ac:dyDescent="0.2">
      <c r="A32" s="14" t="s">
        <v>110</v>
      </c>
      <c r="B32" s="27"/>
      <c r="C32" s="30">
        <f t="shared" si="0"/>
        <v>0.18023200980854476</v>
      </c>
      <c r="D32" s="29">
        <f t="shared" si="1"/>
        <v>238.89465245685184</v>
      </c>
      <c r="E32" s="28">
        <f t="shared" si="2"/>
        <v>3.1905540454926324</v>
      </c>
      <c r="F32" s="28">
        <f t="shared" si="3"/>
        <v>1.3399612880520853</v>
      </c>
      <c r="G32" s="30">
        <f t="shared" si="4"/>
        <v>0.52283828247940978</v>
      </c>
      <c r="H32" s="34">
        <f t="shared" si="10"/>
        <v>44.375440912949166</v>
      </c>
      <c r="I32" s="34">
        <f t="shared" si="6"/>
        <v>9.7154504977890142</v>
      </c>
      <c r="J32" s="33">
        <f t="shared" si="7"/>
        <v>0.45270206545317365</v>
      </c>
      <c r="K32" s="33">
        <f t="shared" si="9"/>
        <v>0.6036027539375648</v>
      </c>
      <c r="L32" s="33">
        <f t="shared" si="8"/>
        <v>9.5</v>
      </c>
      <c r="M32" s="27"/>
      <c r="N32" s="21">
        <v>53015</v>
      </c>
      <c r="O32" s="24">
        <v>0</v>
      </c>
      <c r="P32" s="24">
        <v>386848</v>
      </c>
      <c r="Q32" s="24">
        <v>1913662</v>
      </c>
      <c r="R32" s="24">
        <v>0</v>
      </c>
      <c r="S32" s="24">
        <v>161720</v>
      </c>
      <c r="T32" s="24">
        <v>8248</v>
      </c>
      <c r="U32" s="24">
        <v>52054</v>
      </c>
      <c r="V32" s="24">
        <v>1828958</v>
      </c>
      <c r="W32" s="24">
        <v>257506</v>
      </c>
      <c r="X32" s="24">
        <v>236942</v>
      </c>
      <c r="Y32" s="24">
        <v>29158</v>
      </c>
      <c r="Z32" s="24">
        <v>23728</v>
      </c>
      <c r="AA32" s="21">
        <v>195749</v>
      </c>
      <c r="AB32" s="21">
        <v>0</v>
      </c>
      <c r="AC32" s="20">
        <v>24</v>
      </c>
      <c r="AD32" s="21">
        <v>97862</v>
      </c>
      <c r="AE32" s="21">
        <v>5683</v>
      </c>
      <c r="AF32" s="21">
        <v>94135</v>
      </c>
      <c r="AG32" s="21">
        <v>51166</v>
      </c>
      <c r="AH32" s="21">
        <v>312234</v>
      </c>
      <c r="AI32" s="21">
        <v>7615</v>
      </c>
      <c r="AJ32" s="21">
        <v>25544</v>
      </c>
      <c r="AK32" s="21">
        <v>9555</v>
      </c>
      <c r="AL32" s="21">
        <v>191238</v>
      </c>
      <c r="AM32" s="21">
        <v>5733</v>
      </c>
      <c r="AN32" s="21">
        <v>356</v>
      </c>
      <c r="AO32" s="21">
        <v>1133</v>
      </c>
      <c r="AP32" s="21">
        <v>63156</v>
      </c>
      <c r="AQ32" s="21">
        <v>75</v>
      </c>
      <c r="AR32" s="39">
        <v>12665</v>
      </c>
      <c r="AS32" s="39">
        <v>23295</v>
      </c>
      <c r="AT32" s="39">
        <v>23356</v>
      </c>
      <c r="AU32" s="39">
        <v>4</v>
      </c>
      <c r="AV32" s="39">
        <v>1</v>
      </c>
      <c r="AW32" s="39">
        <v>0</v>
      </c>
      <c r="AX32" s="39">
        <v>167</v>
      </c>
      <c r="AY32" s="39">
        <v>32</v>
      </c>
      <c r="AZ32" s="38">
        <v>9.5</v>
      </c>
      <c r="BA32" s="45"/>
    </row>
    <row r="33" spans="1:53" x14ac:dyDescent="0.2">
      <c r="A33" s="14" t="s">
        <v>104</v>
      </c>
      <c r="B33" s="27"/>
      <c r="C33" s="30">
        <f t="shared" si="0"/>
        <v>0.12653603454001994</v>
      </c>
      <c r="D33" s="29">
        <f t="shared" si="1"/>
        <v>224.17801394885419</v>
      </c>
      <c r="E33" s="28">
        <f t="shared" si="2"/>
        <v>2.9057237253326189</v>
      </c>
      <c r="F33" s="28">
        <f t="shared" si="3"/>
        <v>0.92812414919684183</v>
      </c>
      <c r="G33" s="30">
        <f t="shared" si="4"/>
        <v>0.50833110099115997</v>
      </c>
      <c r="H33" s="34">
        <f t="shared" si="10"/>
        <v>40.068177451907111</v>
      </c>
      <c r="I33" s="34">
        <f t="shared" si="6"/>
        <v>6.2070487104518524</v>
      </c>
      <c r="J33" s="33">
        <f t="shared" si="7"/>
        <v>0.41514447027565593</v>
      </c>
      <c r="K33" s="33">
        <f t="shared" si="9"/>
        <v>0.56204174437319576</v>
      </c>
      <c r="L33" s="49" t="str">
        <f t="shared" si="8"/>
        <v>x</v>
      </c>
      <c r="M33" s="27"/>
      <c r="N33" s="21">
        <v>39143</v>
      </c>
      <c r="O33" s="24">
        <v>0</v>
      </c>
      <c r="P33" s="24">
        <v>300852.82</v>
      </c>
      <c r="Q33" s="24">
        <v>1186731.8500000001</v>
      </c>
      <c r="R33" s="24">
        <v>0</v>
      </c>
      <c r="S33" s="24">
        <v>0</v>
      </c>
      <c r="T33" s="24">
        <v>0</v>
      </c>
      <c r="U33" s="24">
        <v>80804</v>
      </c>
      <c r="V33" s="24">
        <v>818242</v>
      </c>
      <c r="W33" s="24">
        <v>188622</v>
      </c>
      <c r="X33" s="24">
        <v>189443</v>
      </c>
      <c r="Y33" s="24">
        <v>0</v>
      </c>
      <c r="Z33" s="24">
        <v>0</v>
      </c>
      <c r="AA33" s="21">
        <v>235560</v>
      </c>
      <c r="AB33" s="21">
        <v>0</v>
      </c>
      <c r="AC33" s="20">
        <v>16.25</v>
      </c>
      <c r="AD33" s="21">
        <v>55995</v>
      </c>
      <c r="AE33" s="21">
        <v>3673</v>
      </c>
      <c r="AF33" s="21">
        <v>59668</v>
      </c>
      <c r="AG33" s="21">
        <v>28464</v>
      </c>
      <c r="AH33" s="21">
        <v>162706</v>
      </c>
      <c r="AI33" s="21">
        <v>3409</v>
      </c>
      <c r="AJ33" s="21">
        <v>9332</v>
      </c>
      <c r="AK33" s="21">
        <v>4953</v>
      </c>
      <c r="AL33" s="21">
        <v>191191</v>
      </c>
      <c r="AM33" s="42"/>
      <c r="AN33" s="21">
        <v>676</v>
      </c>
      <c r="AO33" s="21">
        <v>270</v>
      </c>
      <c r="AP33" s="21">
        <v>638</v>
      </c>
      <c r="AQ33" s="42"/>
      <c r="AR33" s="39">
        <v>8775</v>
      </c>
      <c r="AS33" s="39">
        <v>7313</v>
      </c>
      <c r="AT33" s="39">
        <v>20277</v>
      </c>
      <c r="AU33" s="39">
        <v>4</v>
      </c>
      <c r="AV33" s="21">
        <v>0</v>
      </c>
      <c r="AW33" s="21">
        <v>0</v>
      </c>
      <c r="AX33" s="39">
        <v>186</v>
      </c>
      <c r="AY33" s="39">
        <v>22</v>
      </c>
      <c r="AZ33" s="38" t="s">
        <v>90</v>
      </c>
      <c r="BA33" s="45"/>
    </row>
    <row r="34" spans="1:53" x14ac:dyDescent="0.2">
      <c r="A34" s="14" t="s">
        <v>126</v>
      </c>
      <c r="B34" s="27"/>
      <c r="C34" s="30">
        <f t="shared" si="0"/>
        <v>0.19043067821406831</v>
      </c>
      <c r="D34" s="29">
        <f t="shared" si="1"/>
        <v>400.2167807524321</v>
      </c>
      <c r="E34" s="28">
        <f t="shared" si="2"/>
        <v>6.4616052994798174</v>
      </c>
      <c r="F34" s="28">
        <f t="shared" si="3"/>
        <v>4.452411229580358</v>
      </c>
      <c r="G34" s="30">
        <f t="shared" si="4"/>
        <v>0.71902453277765177</v>
      </c>
      <c r="H34" s="34">
        <f t="shared" si="10"/>
        <v>36.066022019798595</v>
      </c>
      <c r="I34" s="34">
        <f t="shared" si="6"/>
        <v>5.2958447506458937</v>
      </c>
      <c r="J34" s="33">
        <f t="shared" si="7"/>
        <v>0.30007581986907728</v>
      </c>
      <c r="K34" s="33">
        <f t="shared" si="9"/>
        <v>1.0465277703619065</v>
      </c>
      <c r="L34" s="33">
        <f t="shared" si="8"/>
        <v>7.6</v>
      </c>
      <c r="M34" s="27"/>
      <c r="N34" s="21">
        <v>187286</v>
      </c>
      <c r="O34" s="24">
        <v>0</v>
      </c>
      <c r="P34" s="24">
        <v>1140750</v>
      </c>
      <c r="Q34" s="24">
        <v>5411506</v>
      </c>
      <c r="R34" s="24">
        <v>0</v>
      </c>
      <c r="S34" s="24">
        <v>0</v>
      </c>
      <c r="T34" s="24">
        <v>113000</v>
      </c>
      <c r="U34" s="24">
        <v>202405</v>
      </c>
      <c r="V34" s="24">
        <v>4688745</v>
      </c>
      <c r="W34" s="24">
        <v>826908</v>
      </c>
      <c r="X34" s="24">
        <v>1032748</v>
      </c>
      <c r="Y34" s="24">
        <v>185603</v>
      </c>
      <c r="Z34" s="24">
        <v>113000</v>
      </c>
      <c r="AA34" s="21">
        <v>1294405</v>
      </c>
      <c r="AB34" s="21">
        <v>0</v>
      </c>
      <c r="AC34" s="20">
        <v>56.2</v>
      </c>
      <c r="AD34" s="21">
        <v>260101</v>
      </c>
      <c r="AE34" s="21">
        <v>10223</v>
      </c>
      <c r="AF34" s="21">
        <v>256589</v>
      </c>
      <c r="AG34" s="21">
        <v>187019</v>
      </c>
      <c r="AH34" s="21">
        <v>1680670</v>
      </c>
      <c r="AI34" s="21">
        <v>45517</v>
      </c>
      <c r="AJ34" s="21">
        <v>60465</v>
      </c>
      <c r="AK34" s="21">
        <v>35665</v>
      </c>
      <c r="AL34" s="21">
        <v>1021840</v>
      </c>
      <c r="AM34" s="42"/>
      <c r="AN34" s="21">
        <v>1619</v>
      </c>
      <c r="AO34" s="21">
        <v>9099</v>
      </c>
      <c r="AP34" s="21">
        <v>246759</v>
      </c>
      <c r="AQ34" s="42"/>
      <c r="AR34" s="21">
        <v>74955</v>
      </c>
      <c r="AS34" s="21">
        <v>174429</v>
      </c>
      <c r="AT34" s="21">
        <v>89071</v>
      </c>
      <c r="AU34" s="21">
        <v>6</v>
      </c>
      <c r="AV34" s="21">
        <v>0</v>
      </c>
      <c r="AW34" s="21">
        <v>1</v>
      </c>
      <c r="AX34" s="21">
        <v>337</v>
      </c>
      <c r="AY34" s="21">
        <v>196</v>
      </c>
      <c r="AZ34" s="18">
        <v>7.6</v>
      </c>
      <c r="BA34" s="45"/>
    </row>
    <row r="35" spans="1:53" x14ac:dyDescent="0.2">
      <c r="A35" s="14" t="s">
        <v>119</v>
      </c>
      <c r="B35" s="27"/>
      <c r="C35" s="30">
        <f t="shared" si="0"/>
        <v>0.18245068278935969</v>
      </c>
      <c r="D35" s="29">
        <f t="shared" si="1"/>
        <v>485.88010001421605</v>
      </c>
      <c r="E35" s="28">
        <f t="shared" si="2"/>
        <v>5.0585896551536846</v>
      </c>
      <c r="F35" s="28">
        <f t="shared" si="3"/>
        <v>3.6831910401175065</v>
      </c>
      <c r="G35" s="30">
        <f t="shared" si="4"/>
        <v>0.64467087789431377</v>
      </c>
      <c r="H35" s="34">
        <f t="shared" si="10"/>
        <v>48.421531488589515</v>
      </c>
      <c r="I35" s="34">
        <f t="shared" si="6"/>
        <v>6.2342348263707654</v>
      </c>
      <c r="J35" s="33">
        <f t="shared" si="7"/>
        <v>0.35958288385472853</v>
      </c>
      <c r="K35" s="33">
        <f t="shared" si="9"/>
        <v>0.99512472508634175</v>
      </c>
      <c r="L35" s="33">
        <f t="shared" si="8"/>
        <v>9.6</v>
      </c>
      <c r="M35" s="27"/>
      <c r="N35" s="21">
        <v>119583</v>
      </c>
      <c r="O35" s="24">
        <v>0</v>
      </c>
      <c r="P35" s="24">
        <v>745835</v>
      </c>
      <c r="Q35" s="24">
        <v>4837361</v>
      </c>
      <c r="R35" s="24">
        <v>0</v>
      </c>
      <c r="S35" s="24">
        <v>0</v>
      </c>
      <c r="T35" s="24">
        <v>244824</v>
      </c>
      <c r="U35" s="24">
        <v>207196</v>
      </c>
      <c r="V35" s="24">
        <v>3777899</v>
      </c>
      <c r="W35" s="24">
        <v>1174864</v>
      </c>
      <c r="X35" s="24">
        <v>673467</v>
      </c>
      <c r="Y35" s="24">
        <v>91162</v>
      </c>
      <c r="Z35" s="24">
        <v>244824</v>
      </c>
      <c r="AA35" s="21">
        <v>0</v>
      </c>
      <c r="AB35" s="21">
        <v>73000</v>
      </c>
      <c r="AC35" s="20">
        <v>43</v>
      </c>
      <c r="AD35" s="21">
        <v>184111</v>
      </c>
      <c r="AE35" s="21">
        <v>10893</v>
      </c>
      <c r="AF35" s="21">
        <v>195004</v>
      </c>
      <c r="AG35" s="21">
        <v>118691</v>
      </c>
      <c r="AH35" s="21">
        <v>931342</v>
      </c>
      <c r="AI35" s="21">
        <v>40121</v>
      </c>
      <c r="AJ35" s="21">
        <v>49727</v>
      </c>
      <c r="AK35" s="21">
        <v>21818</v>
      </c>
      <c r="AL35" s="21">
        <v>775935</v>
      </c>
      <c r="AM35" s="42"/>
      <c r="AN35" s="21">
        <v>1023</v>
      </c>
      <c r="AO35" s="21">
        <v>4774</v>
      </c>
      <c r="AP35" s="21">
        <v>239058</v>
      </c>
      <c r="AQ35" s="42"/>
      <c r="AR35" s="21">
        <v>58103</v>
      </c>
      <c r="AS35" s="21">
        <v>71200</v>
      </c>
      <c r="AT35" s="21">
        <v>104476</v>
      </c>
      <c r="AU35" s="21">
        <v>5</v>
      </c>
      <c r="AV35" s="21">
        <v>0</v>
      </c>
      <c r="AW35" s="21">
        <v>0</v>
      </c>
      <c r="AX35" s="21">
        <v>260</v>
      </c>
      <c r="AY35" s="21">
        <v>119</v>
      </c>
      <c r="AZ35" s="18">
        <v>9.6</v>
      </c>
      <c r="BA35" s="45"/>
    </row>
    <row r="36" spans="1:53" x14ac:dyDescent="0.2">
      <c r="A36" s="14" t="s">
        <v>45</v>
      </c>
      <c r="B36" s="27"/>
      <c r="C36" s="30">
        <f t="shared" si="0"/>
        <v>0.15151406128200515</v>
      </c>
      <c r="D36" s="29">
        <f t="shared" si="1"/>
        <v>265.71325778017626</v>
      </c>
      <c r="E36" s="28">
        <f t="shared" si="2"/>
        <v>5.4565220355313571</v>
      </c>
      <c r="F36" s="28">
        <f t="shared" si="3"/>
        <v>1.8770786824001093</v>
      </c>
      <c r="G36" s="30">
        <f t="shared" si="4"/>
        <v>0.75953388386181953</v>
      </c>
      <c r="H36" s="34">
        <f t="shared" si="10"/>
        <v>37.447664448042211</v>
      </c>
      <c r="I36" s="34">
        <f t="shared" si="6"/>
        <v>6.8860328855160153</v>
      </c>
      <c r="J36" s="33">
        <f t="shared" si="7"/>
        <v>0.2998141152485459</v>
      </c>
      <c r="K36" s="33">
        <f t="shared" si="9"/>
        <v>0.6116207951070336</v>
      </c>
      <c r="L36" s="33">
        <f t="shared" si="8"/>
        <v>9.77</v>
      </c>
      <c r="M36" s="27"/>
      <c r="N36" s="21">
        <v>166770</v>
      </c>
      <c r="O36" s="24">
        <v>0</v>
      </c>
      <c r="P36" s="24">
        <v>1017650</v>
      </c>
      <c r="Q36" s="24">
        <v>5035928</v>
      </c>
      <c r="R36" s="24">
        <v>0</v>
      </c>
      <c r="S36" s="24">
        <v>0</v>
      </c>
      <c r="T36" s="24">
        <v>34969</v>
      </c>
      <c r="U36" s="24">
        <v>191569</v>
      </c>
      <c r="V36" s="24">
        <v>4573925</v>
      </c>
      <c r="W36" s="24">
        <v>478897</v>
      </c>
      <c r="X36" s="24">
        <v>1192325</v>
      </c>
      <c r="Y36" s="24">
        <v>0</v>
      </c>
      <c r="Z36" s="24">
        <v>34969</v>
      </c>
      <c r="AA36" s="21">
        <v>0</v>
      </c>
      <c r="AB36" s="21">
        <v>0</v>
      </c>
      <c r="AC36" s="20">
        <v>50</v>
      </c>
      <c r="AD36" s="21">
        <v>220031</v>
      </c>
      <c r="AE36" s="21">
        <v>21949</v>
      </c>
      <c r="AF36" s="21">
        <v>241980</v>
      </c>
      <c r="AG36" s="21">
        <v>167121</v>
      </c>
      <c r="AH36" s="21">
        <v>1200604</v>
      </c>
      <c r="AI36" s="21">
        <v>41200</v>
      </c>
      <c r="AJ36" s="21">
        <v>45964</v>
      </c>
      <c r="AK36" s="21">
        <v>25268</v>
      </c>
      <c r="AL36" s="21">
        <v>731325</v>
      </c>
      <c r="AM36" s="42"/>
      <c r="AN36" s="21">
        <v>2508</v>
      </c>
      <c r="AO36" s="21">
        <v>2567</v>
      </c>
      <c r="AP36" s="42"/>
      <c r="AQ36" s="42"/>
      <c r="AR36" s="21">
        <v>44313</v>
      </c>
      <c r="AS36" s="21">
        <v>32871</v>
      </c>
      <c r="AT36" s="21">
        <v>100543</v>
      </c>
      <c r="AU36" s="21">
        <v>5</v>
      </c>
      <c r="AV36" s="21">
        <v>0</v>
      </c>
      <c r="AW36" s="21">
        <v>0</v>
      </c>
      <c r="AX36" s="21">
        <v>253</v>
      </c>
      <c r="AY36" s="21">
        <v>102</v>
      </c>
      <c r="AZ36" s="18">
        <v>9.77</v>
      </c>
      <c r="BA36" s="45"/>
    </row>
    <row r="37" spans="1:53" x14ac:dyDescent="0.2">
      <c r="A37" s="14" t="s">
        <v>46</v>
      </c>
      <c r="B37" s="27"/>
      <c r="C37" s="30">
        <f t="shared" si="0"/>
        <v>0.22449440376737734</v>
      </c>
      <c r="D37" s="29">
        <f t="shared" si="1"/>
        <v>173.37031900138697</v>
      </c>
      <c r="E37" s="28">
        <f t="shared" si="2"/>
        <v>7.0587811337199557</v>
      </c>
      <c r="F37" s="28">
        <f t="shared" si="3"/>
        <v>9.1313868613138691</v>
      </c>
      <c r="G37" s="30">
        <f t="shared" si="4"/>
        <v>0.69505436179365987</v>
      </c>
      <c r="H37" s="34">
        <f t="shared" si="10"/>
        <v>37.511434377318324</v>
      </c>
      <c r="I37" s="34">
        <f t="shared" si="6"/>
        <v>7.1513909381600955</v>
      </c>
      <c r="J37" s="33">
        <f t="shared" si="7"/>
        <v>0.29339096216495181</v>
      </c>
      <c r="K37" s="33">
        <f t="shared" si="9"/>
        <v>0.41286327129632622</v>
      </c>
      <c r="L37" s="43">
        <f t="shared" si="8"/>
        <v>7.1</v>
      </c>
      <c r="M37" s="27"/>
      <c r="N37" s="21">
        <v>155015</v>
      </c>
      <c r="O37" s="36">
        <v>0</v>
      </c>
      <c r="P37" s="24">
        <v>960141</v>
      </c>
      <c r="Q37" s="24">
        <v>4783830</v>
      </c>
      <c r="R37" s="36">
        <v>0</v>
      </c>
      <c r="S37" s="36">
        <v>0</v>
      </c>
      <c r="T37" s="36">
        <v>975530</v>
      </c>
      <c r="U37" s="24">
        <v>70864</v>
      </c>
      <c r="V37" s="24">
        <v>4996157</v>
      </c>
      <c r="W37" s="24">
        <v>1932753.9</v>
      </c>
      <c r="X37" s="24">
        <v>592838</v>
      </c>
      <c r="Y37" s="24">
        <v>117288</v>
      </c>
      <c r="Z37" s="36">
        <v>783224</v>
      </c>
      <c r="AA37" s="21">
        <v>0</v>
      </c>
      <c r="AB37" s="21">
        <v>0</v>
      </c>
      <c r="AC37" s="20">
        <v>45.48</v>
      </c>
      <c r="AD37" s="21">
        <v>178986</v>
      </c>
      <c r="AE37" s="21">
        <v>7809</v>
      </c>
      <c r="AF37" s="21">
        <v>159942</v>
      </c>
      <c r="AG37" s="21">
        <v>124405</v>
      </c>
      <c r="AH37" s="21">
        <v>1263423</v>
      </c>
      <c r="AI37" s="21">
        <v>71307</v>
      </c>
      <c r="AJ37" s="21">
        <v>55944</v>
      </c>
      <c r="AK37" s="21">
        <v>34800</v>
      </c>
      <c r="AL37" s="21">
        <v>649037</v>
      </c>
      <c r="AM37" s="21">
        <v>19900</v>
      </c>
      <c r="AN37" s="42"/>
      <c r="AO37" s="21">
        <v>4409</v>
      </c>
      <c r="AP37" s="21">
        <v>96535</v>
      </c>
      <c r="AQ37" s="42"/>
      <c r="AR37" s="39">
        <v>26875</v>
      </c>
      <c r="AS37" s="39">
        <v>21839</v>
      </c>
      <c r="AT37" s="39">
        <v>70308</v>
      </c>
      <c r="AU37" s="39">
        <v>4</v>
      </c>
      <c r="AV37" s="39">
        <v>1</v>
      </c>
      <c r="AW37" s="39">
        <v>1</v>
      </c>
      <c r="AX37" s="39">
        <v>211.6</v>
      </c>
      <c r="AY37" s="39">
        <v>64</v>
      </c>
      <c r="AZ37" s="48">
        <v>7.1</v>
      </c>
      <c r="BA37" s="45"/>
    </row>
    <row r="38" spans="1:53" x14ac:dyDescent="0.2">
      <c r="A38" s="14" t="s">
        <v>101</v>
      </c>
      <c r="B38" s="27"/>
      <c r="C38" s="30">
        <f t="shared" si="0"/>
        <v>0.21704520557949317</v>
      </c>
      <c r="D38" s="29">
        <f t="shared" si="1"/>
        <v>557.51113707733884</v>
      </c>
      <c r="E38" s="28">
        <f t="shared" si="2"/>
        <v>2.1775764027730897</v>
      </c>
      <c r="F38" s="28">
        <f t="shared" si="3"/>
        <v>0.37335834896810505</v>
      </c>
      <c r="G38" s="30">
        <f t="shared" si="4"/>
        <v>0.52112273777685458</v>
      </c>
      <c r="H38" s="34">
        <f t="shared" si="10"/>
        <v>55.639523844300008</v>
      </c>
      <c r="I38" s="34">
        <f t="shared" si="6"/>
        <v>6.5948909547127679</v>
      </c>
      <c r="J38" s="33">
        <f t="shared" si="7"/>
        <v>0.39436208281603741</v>
      </c>
      <c r="K38" s="33">
        <f t="shared" si="9"/>
        <v>1.3875702913897612</v>
      </c>
      <c r="L38" s="49" t="str">
        <f t="shared" si="8"/>
        <v>x</v>
      </c>
      <c r="M38" s="27"/>
      <c r="N38" s="21">
        <v>13693</v>
      </c>
      <c r="O38" s="36">
        <v>0</v>
      </c>
      <c r="P38" s="24">
        <v>149741</v>
      </c>
      <c r="Q38" s="24">
        <v>596620</v>
      </c>
      <c r="R38" s="24">
        <v>0</v>
      </c>
      <c r="S38" s="24">
        <v>0</v>
      </c>
      <c r="T38" s="24">
        <v>0</v>
      </c>
      <c r="U38" s="24">
        <v>15511</v>
      </c>
      <c r="V38" s="24">
        <v>480594</v>
      </c>
      <c r="W38" s="24">
        <v>165732</v>
      </c>
      <c r="X38" s="24">
        <v>111263</v>
      </c>
      <c r="Y38" s="24">
        <v>4283</v>
      </c>
      <c r="Z38" s="24">
        <v>0</v>
      </c>
      <c r="AA38" s="21">
        <v>0</v>
      </c>
      <c r="AB38" s="21">
        <v>0</v>
      </c>
      <c r="AC38" s="20">
        <v>5.4</v>
      </c>
      <c r="AD38" s="21">
        <v>38513</v>
      </c>
      <c r="AE38" s="21">
        <v>533</v>
      </c>
      <c r="AF38" s="21">
        <v>38313</v>
      </c>
      <c r="AG38" s="21">
        <v>20070</v>
      </c>
      <c r="AH38" s="21">
        <v>83865</v>
      </c>
      <c r="AI38" s="21">
        <v>199</v>
      </c>
      <c r="AJ38" s="21">
        <v>5391</v>
      </c>
      <c r="AK38" s="21">
        <v>2972</v>
      </c>
      <c r="AL38" s="21">
        <v>82937</v>
      </c>
      <c r="AM38" s="21">
        <v>7530</v>
      </c>
      <c r="AN38" s="21">
        <v>24</v>
      </c>
      <c r="AO38" s="21">
        <v>7634</v>
      </c>
      <c r="AP38" s="42"/>
      <c r="AQ38" s="42"/>
      <c r="AR38" s="39">
        <v>7634</v>
      </c>
      <c r="AS38" s="39">
        <v>4088</v>
      </c>
      <c r="AT38" s="39">
        <v>4188</v>
      </c>
      <c r="AU38" s="39">
        <v>4</v>
      </c>
      <c r="AV38" s="39">
        <v>1</v>
      </c>
      <c r="AW38" s="39">
        <v>0</v>
      </c>
      <c r="AX38" s="39">
        <v>128</v>
      </c>
      <c r="AY38" s="39">
        <v>19</v>
      </c>
      <c r="AZ38" s="38" t="s">
        <v>90</v>
      </c>
      <c r="BA38" s="45"/>
    </row>
    <row r="39" spans="1:53" x14ac:dyDescent="0.2">
      <c r="A39" s="14" t="s">
        <v>111</v>
      </c>
      <c r="B39" s="27"/>
      <c r="C39" s="30">
        <f t="shared" si="0"/>
        <v>0.18789847564106155</v>
      </c>
      <c r="D39" s="29">
        <f t="shared" si="1"/>
        <v>333.36133747794673</v>
      </c>
      <c r="E39" s="28">
        <f t="shared" si="2"/>
        <v>4.814960101281363</v>
      </c>
      <c r="F39" s="28">
        <f t="shared" si="3"/>
        <v>1.3601005735837197</v>
      </c>
      <c r="G39" s="30">
        <f t="shared" si="4"/>
        <v>0.46648891275991711</v>
      </c>
      <c r="H39" s="34">
        <f t="shared" si="10"/>
        <v>44.502114312918309</v>
      </c>
      <c r="I39" s="34">
        <f t="shared" si="6"/>
        <v>6.1304039667014338</v>
      </c>
      <c r="J39" s="33">
        <f t="shared" si="7"/>
        <v>0.40139273945877324</v>
      </c>
      <c r="K39" s="33">
        <f t="shared" si="9"/>
        <v>0.3827233097165047</v>
      </c>
      <c r="L39" s="33">
        <f t="shared" si="8"/>
        <v>9.6</v>
      </c>
      <c r="M39" s="27"/>
      <c r="N39" s="21">
        <v>107127</v>
      </c>
      <c r="O39" s="36">
        <v>0</v>
      </c>
      <c r="P39" s="24">
        <v>602641</v>
      </c>
      <c r="Q39" s="24">
        <v>4108468</v>
      </c>
      <c r="R39" s="36">
        <v>0</v>
      </c>
      <c r="S39" s="36">
        <v>0</v>
      </c>
      <c r="T39" s="24">
        <v>8915</v>
      </c>
      <c r="U39" s="24">
        <v>56269</v>
      </c>
      <c r="V39" s="24">
        <v>3748970</v>
      </c>
      <c r="W39" s="24">
        <v>230569</v>
      </c>
      <c r="X39" s="24">
        <v>834175</v>
      </c>
      <c r="Y39" s="36">
        <v>0</v>
      </c>
      <c r="Z39" s="24">
        <v>8915</v>
      </c>
      <c r="AA39" s="21">
        <v>0</v>
      </c>
      <c r="AB39" s="21">
        <v>0</v>
      </c>
      <c r="AC39" s="20">
        <v>43</v>
      </c>
      <c r="AD39" s="21">
        <v>208528</v>
      </c>
      <c r="AE39" s="21">
        <v>38181</v>
      </c>
      <c r="AF39" s="21">
        <v>246709</v>
      </c>
      <c r="AG39" s="21">
        <v>97276</v>
      </c>
      <c r="AH39" s="21">
        <v>1004054</v>
      </c>
      <c r="AI39" s="21">
        <v>51930</v>
      </c>
      <c r="AJ39" s="21">
        <v>50247</v>
      </c>
      <c r="AK39" s="21">
        <v>20129</v>
      </c>
      <c r="AL39" s="21">
        <v>670179</v>
      </c>
      <c r="AM39" s="42"/>
      <c r="AN39" s="42"/>
      <c r="AO39" s="42"/>
      <c r="AP39" s="21">
        <v>157498</v>
      </c>
      <c r="AQ39" s="42"/>
      <c r="AR39" s="21">
        <v>35712</v>
      </c>
      <c r="AS39" s="53"/>
      <c r="AT39" s="21">
        <v>91474</v>
      </c>
      <c r="AU39" s="21">
        <v>5</v>
      </c>
      <c r="AV39" s="21">
        <v>0</v>
      </c>
      <c r="AW39" s="21">
        <v>0</v>
      </c>
      <c r="AX39" s="21">
        <v>218</v>
      </c>
      <c r="AY39" s="21">
        <v>41</v>
      </c>
      <c r="AZ39" s="18">
        <v>9.6</v>
      </c>
      <c r="BA39" s="45"/>
    </row>
    <row r="40" spans="1:53" x14ac:dyDescent="0.2">
      <c r="A40" s="14" t="s">
        <v>118</v>
      </c>
      <c r="B40" s="27"/>
      <c r="C40" s="30">
        <f t="shared" si="0"/>
        <v>0.17234415097136399</v>
      </c>
      <c r="D40" s="29">
        <f t="shared" si="1"/>
        <v>168.61062988113878</v>
      </c>
      <c r="E40" s="28">
        <f t="shared" si="2"/>
        <v>4.5620696860471188</v>
      </c>
      <c r="F40" s="28">
        <f t="shared" si="3"/>
        <v>6.3199535738466004</v>
      </c>
      <c r="G40" s="30">
        <f t="shared" si="4"/>
        <v>0.8660293579898658</v>
      </c>
      <c r="H40" s="34">
        <f t="shared" si="10"/>
        <v>60.66003650142207</v>
      </c>
      <c r="I40" s="34">
        <f t="shared" si="6"/>
        <v>9.1479690118597379</v>
      </c>
      <c r="J40" s="33">
        <f t="shared" si="7"/>
        <v>0.36130849260244019</v>
      </c>
      <c r="K40" s="33">
        <f t="shared" si="9"/>
        <v>0.34277985195616123</v>
      </c>
      <c r="L40" s="33">
        <f t="shared" si="8"/>
        <v>8.49</v>
      </c>
      <c r="M40" s="27"/>
      <c r="N40" s="21">
        <v>107941</v>
      </c>
      <c r="O40" s="24">
        <v>0</v>
      </c>
      <c r="P40" s="24">
        <v>669431</v>
      </c>
      <c r="Q40" s="24">
        <v>5698709</v>
      </c>
      <c r="R40" s="24">
        <v>0</v>
      </c>
      <c r="S40" s="24">
        <v>0</v>
      </c>
      <c r="T40" s="24">
        <v>210000</v>
      </c>
      <c r="U40" s="24">
        <v>179565</v>
      </c>
      <c r="V40" s="24">
        <v>3352546</v>
      </c>
      <c r="W40" s="24">
        <v>1800075</v>
      </c>
      <c r="X40" s="24">
        <v>618278</v>
      </c>
      <c r="Y40" s="24">
        <v>0</v>
      </c>
      <c r="Z40" s="24">
        <v>185171</v>
      </c>
      <c r="AA40" s="21">
        <v>0</v>
      </c>
      <c r="AB40" s="21">
        <v>0</v>
      </c>
      <c r="AC40" s="20">
        <v>39</v>
      </c>
      <c r="AD40" s="21">
        <v>191430</v>
      </c>
      <c r="AE40" s="21">
        <v>10339</v>
      </c>
      <c r="AF40" s="21">
        <v>221455</v>
      </c>
      <c r="AG40" s="21">
        <v>165784</v>
      </c>
      <c r="AH40" s="21">
        <v>873317</v>
      </c>
      <c r="AI40" s="21">
        <v>65342</v>
      </c>
      <c r="AJ40" s="21">
        <v>55975</v>
      </c>
      <c r="AK40" s="21">
        <v>18603</v>
      </c>
      <c r="AL40" s="21">
        <v>622948</v>
      </c>
      <c r="AM40" s="42"/>
      <c r="AN40" s="21">
        <v>2500</v>
      </c>
      <c r="AO40" s="21">
        <v>18200</v>
      </c>
      <c r="AP40" s="42"/>
      <c r="AQ40" s="42"/>
      <c r="AR40" s="39">
        <v>18200</v>
      </c>
      <c r="AS40" s="53"/>
      <c r="AT40" s="39">
        <v>89806</v>
      </c>
      <c r="AU40" s="39">
        <v>4</v>
      </c>
      <c r="AV40" s="39">
        <v>0</v>
      </c>
      <c r="AW40" s="39">
        <v>0</v>
      </c>
      <c r="AX40" s="39">
        <v>196</v>
      </c>
      <c r="AY40" s="39">
        <v>37</v>
      </c>
      <c r="AZ40" s="38">
        <v>8.49</v>
      </c>
      <c r="BA40" s="45"/>
    </row>
    <row r="41" spans="1:53" x14ac:dyDescent="0.2">
      <c r="A41" s="14" t="s">
        <v>106</v>
      </c>
      <c r="B41" s="27"/>
      <c r="C41" s="30">
        <f t="shared" si="0"/>
        <v>0.18178254691557647</v>
      </c>
      <c r="D41" s="29">
        <f t="shared" si="1"/>
        <v>369.34685677887211</v>
      </c>
      <c r="E41" s="28">
        <f t="shared" si="2"/>
        <v>1.8352172763129146</v>
      </c>
      <c r="F41" s="28">
        <f t="shared" si="3"/>
        <v>0.28055625790139066</v>
      </c>
      <c r="G41" s="30">
        <f t="shared" si="4"/>
        <v>0.34903349700447317</v>
      </c>
      <c r="H41" s="34">
        <f t="shared" ref="H41:H51" si="13">(P41+Q41+U41)/N41</f>
        <v>62.700769268459993</v>
      </c>
      <c r="I41" s="34">
        <f t="shared" si="6"/>
        <v>9.9456805772230883</v>
      </c>
      <c r="J41" s="33">
        <f t="shared" si="7"/>
        <v>0.40668332598363471</v>
      </c>
      <c r="K41" s="33">
        <f t="shared" si="9"/>
        <v>0.83296584840021559</v>
      </c>
      <c r="L41" s="49" t="str">
        <f t="shared" si="8"/>
        <v>x</v>
      </c>
      <c r="M41" s="27"/>
      <c r="N41" s="21">
        <v>20409</v>
      </c>
      <c r="O41" s="24">
        <v>0</v>
      </c>
      <c r="P41" s="24">
        <v>199983</v>
      </c>
      <c r="Q41" s="24">
        <v>1020029</v>
      </c>
      <c r="R41" s="24">
        <v>0</v>
      </c>
      <c r="S41" s="24">
        <v>0</v>
      </c>
      <c r="T41" s="24">
        <v>0</v>
      </c>
      <c r="U41" s="24">
        <v>59648</v>
      </c>
      <c r="V41" s="24">
        <v>689478</v>
      </c>
      <c r="W41" s="24">
        <v>338295</v>
      </c>
      <c r="X41" s="24">
        <v>126440</v>
      </c>
      <c r="Y41" s="24">
        <v>12990</v>
      </c>
      <c r="Z41" s="24">
        <v>0</v>
      </c>
      <c r="AA41" s="21">
        <v>93823</v>
      </c>
      <c r="AB41" s="21">
        <v>18634</v>
      </c>
      <c r="AC41" s="20">
        <v>8.3000000000000007</v>
      </c>
      <c r="AD41" s="21">
        <v>86963</v>
      </c>
      <c r="AE41" s="21">
        <v>19775</v>
      </c>
      <c r="AF41" s="21">
        <v>93998</v>
      </c>
      <c r="AG41" s="21">
        <v>30353</v>
      </c>
      <c r="AH41" s="21">
        <v>159596</v>
      </c>
      <c r="AI41" s="21">
        <v>5548</v>
      </c>
      <c r="AJ41" s="21">
        <v>9208</v>
      </c>
      <c r="AK41" s="21">
        <v>3710</v>
      </c>
      <c r="AL41" s="21">
        <v>87193</v>
      </c>
      <c r="AM41" s="21">
        <v>15367</v>
      </c>
      <c r="AN41" s="21">
        <v>276</v>
      </c>
      <c r="AO41" s="21">
        <v>646</v>
      </c>
      <c r="AP41" s="21">
        <v>9039</v>
      </c>
      <c r="AQ41" s="21">
        <v>123</v>
      </c>
      <c r="AR41" s="39">
        <v>7538</v>
      </c>
      <c r="AS41" s="39">
        <v>5236</v>
      </c>
      <c r="AT41" s="39">
        <v>7546</v>
      </c>
      <c r="AU41" s="39">
        <v>3</v>
      </c>
      <c r="AV41" s="39">
        <v>1</v>
      </c>
      <c r="AW41" s="39">
        <v>0</v>
      </c>
      <c r="AX41" s="39">
        <v>90</v>
      </c>
      <c r="AY41" s="39">
        <v>17</v>
      </c>
      <c r="AZ41" s="38" t="s">
        <v>90</v>
      </c>
      <c r="BA41" s="45"/>
    </row>
    <row r="42" spans="1:53" x14ac:dyDescent="0.2">
      <c r="A42" s="14" t="s">
        <v>130</v>
      </c>
      <c r="B42" s="27"/>
      <c r="C42" s="30">
        <f t="shared" si="0"/>
        <v>9.2502603262755986E-2</v>
      </c>
      <c r="D42" s="29">
        <f t="shared" si="1"/>
        <v>285.83825060742799</v>
      </c>
      <c r="E42" s="28">
        <f t="shared" si="2"/>
        <v>1.8239078396169959</v>
      </c>
      <c r="F42" s="52"/>
      <c r="G42" s="30">
        <f t="shared" si="4"/>
        <v>0.33273488928785161</v>
      </c>
      <c r="H42" s="34">
        <f t="shared" si="13"/>
        <v>18.853002429711907</v>
      </c>
      <c r="I42" s="34">
        <f t="shared" si="6"/>
        <v>0</v>
      </c>
      <c r="J42" s="33">
        <f t="shared" si="7"/>
        <v>0.10413051023950018</v>
      </c>
      <c r="K42" s="33">
        <f t="shared" si="9"/>
        <v>1.2148559527941687</v>
      </c>
      <c r="L42" s="33">
        <f t="shared" si="8"/>
        <v>6.8</v>
      </c>
      <c r="M42" s="27"/>
      <c r="N42" s="21">
        <v>5762</v>
      </c>
      <c r="O42" s="36">
        <v>0</v>
      </c>
      <c r="P42" s="36">
        <v>108408</v>
      </c>
      <c r="Q42" s="36">
        <v>0</v>
      </c>
      <c r="R42" s="36">
        <v>0</v>
      </c>
      <c r="S42" s="36">
        <v>0</v>
      </c>
      <c r="T42" s="36">
        <v>0</v>
      </c>
      <c r="U42" s="36">
        <v>223</v>
      </c>
      <c r="V42" s="36">
        <v>38354</v>
      </c>
      <c r="W42" s="36">
        <v>49733</v>
      </c>
      <c r="X42" s="36">
        <v>39638</v>
      </c>
      <c r="Y42" s="36">
        <v>0</v>
      </c>
      <c r="Z42" s="36">
        <v>0</v>
      </c>
      <c r="AA42" s="37">
        <v>0</v>
      </c>
      <c r="AB42" s="37">
        <v>0</v>
      </c>
      <c r="AC42" s="50">
        <v>0.6</v>
      </c>
      <c r="AD42" s="37">
        <v>13368</v>
      </c>
      <c r="AE42" s="37">
        <v>0</v>
      </c>
      <c r="AF42" s="37">
        <v>0</v>
      </c>
      <c r="AG42" s="37">
        <v>4448</v>
      </c>
      <c r="AH42" s="37">
        <v>24382</v>
      </c>
      <c r="AI42" s="37">
        <v>0</v>
      </c>
      <c r="AJ42" s="37">
        <v>1050</v>
      </c>
      <c r="AK42" s="37">
        <v>533</v>
      </c>
      <c r="AL42" s="37">
        <v>18835</v>
      </c>
      <c r="AM42" s="42"/>
      <c r="AN42" s="42"/>
      <c r="AO42" s="42"/>
      <c r="AP42" s="42"/>
      <c r="AQ42" s="42"/>
      <c r="AR42" s="37">
        <v>1647</v>
      </c>
      <c r="AS42" s="37">
        <v>1259</v>
      </c>
      <c r="AT42" s="37">
        <v>1035</v>
      </c>
      <c r="AU42" s="37">
        <v>2</v>
      </c>
      <c r="AV42" s="37">
        <v>0</v>
      </c>
      <c r="AW42" s="37">
        <v>0</v>
      </c>
      <c r="AX42" s="37">
        <v>56</v>
      </c>
      <c r="AY42" s="37">
        <v>7</v>
      </c>
      <c r="AZ42" s="41">
        <v>6.8</v>
      </c>
      <c r="BA42" s="45"/>
    </row>
    <row r="43" spans="1:53" x14ac:dyDescent="0.2">
      <c r="A43" s="14" t="s">
        <v>114</v>
      </c>
      <c r="B43" s="27"/>
      <c r="C43" s="52"/>
      <c r="D43" s="52"/>
      <c r="E43" s="28">
        <f t="shared" si="2"/>
        <v>31.533375554148193</v>
      </c>
      <c r="F43" s="28">
        <f t="shared" si="3"/>
        <v>10.600083595485843</v>
      </c>
      <c r="G43" s="52"/>
      <c r="H43" s="52"/>
      <c r="I43" s="52"/>
      <c r="J43" s="52"/>
      <c r="K43" s="51"/>
      <c r="L43" s="49" t="str">
        <f t="shared" si="8"/>
        <v>x</v>
      </c>
      <c r="M43" s="27"/>
      <c r="N43" s="51"/>
      <c r="O43" s="36">
        <v>0</v>
      </c>
      <c r="P43" s="36">
        <v>1650349</v>
      </c>
      <c r="Q43" s="36">
        <v>0</v>
      </c>
      <c r="R43" s="36">
        <v>0</v>
      </c>
      <c r="S43" s="36">
        <v>0</v>
      </c>
      <c r="T43" s="36">
        <v>0</v>
      </c>
      <c r="U43" s="36">
        <v>2445746</v>
      </c>
      <c r="V43" s="36">
        <v>1521357</v>
      </c>
      <c r="W43" s="36">
        <v>844919</v>
      </c>
      <c r="X43" s="36">
        <v>498632</v>
      </c>
      <c r="Y43" s="36">
        <v>0</v>
      </c>
      <c r="Z43" s="36">
        <v>7910</v>
      </c>
      <c r="AA43" s="37">
        <v>557095</v>
      </c>
      <c r="AB43" s="37">
        <v>666182</v>
      </c>
      <c r="AC43" s="50">
        <v>24.06</v>
      </c>
      <c r="AD43" s="37">
        <v>7895</v>
      </c>
      <c r="AE43" s="37">
        <v>45457</v>
      </c>
      <c r="AF43" s="37">
        <v>54442</v>
      </c>
      <c r="AG43" s="37">
        <v>9122</v>
      </c>
      <c r="AH43" s="37">
        <v>248956</v>
      </c>
      <c r="AI43" s="37">
        <v>481848</v>
      </c>
      <c r="AJ43" s="37">
        <v>15649</v>
      </c>
      <c r="AK43" s="37">
        <v>12206</v>
      </c>
      <c r="AL43" s="37">
        <v>0</v>
      </c>
      <c r="AM43" s="42"/>
      <c r="AN43" s="42"/>
      <c r="AO43" s="42"/>
      <c r="AP43" s="42"/>
      <c r="AQ43" s="42"/>
      <c r="AR43" s="37">
        <v>1797</v>
      </c>
      <c r="AS43" s="53"/>
      <c r="AT43" s="53"/>
      <c r="AU43" s="37">
        <v>1</v>
      </c>
      <c r="AV43" s="37">
        <v>0</v>
      </c>
      <c r="AW43" s="37">
        <v>2</v>
      </c>
      <c r="AX43" s="37">
        <v>42</v>
      </c>
      <c r="AY43" s="37">
        <v>4</v>
      </c>
      <c r="AZ43" s="38" t="s">
        <v>90</v>
      </c>
      <c r="BA43" s="45"/>
    </row>
    <row r="44" spans="1:53" x14ac:dyDescent="0.2">
      <c r="A44" s="14" t="s">
        <v>69</v>
      </c>
      <c r="B44" s="27"/>
      <c r="C44" s="30">
        <f t="shared" si="0"/>
        <v>0.1341594185630883</v>
      </c>
      <c r="D44" s="29">
        <f t="shared" si="1"/>
        <v>384.24877874419155</v>
      </c>
      <c r="E44" s="28">
        <f t="shared" si="2"/>
        <v>2.2827982321886124</v>
      </c>
      <c r="F44" s="28">
        <f t="shared" si="3"/>
        <v>3.4039800995024874</v>
      </c>
      <c r="G44" s="30">
        <f t="shared" si="4"/>
        <v>0.32750081683891935</v>
      </c>
      <c r="H44" s="34">
        <f t="shared" si="13"/>
        <v>39.887453830573094</v>
      </c>
      <c r="I44" s="34">
        <f t="shared" si="6"/>
        <v>7.2081976259779044</v>
      </c>
      <c r="J44" s="33">
        <f t="shared" si="7"/>
        <v>0.32646252829739064</v>
      </c>
      <c r="K44" s="33">
        <f t="shared" si="9"/>
        <v>0.83402835696413669</v>
      </c>
      <c r="L44" s="33">
        <f t="shared" si="8"/>
        <v>7.4</v>
      </c>
      <c r="M44" s="27"/>
      <c r="N44" s="21">
        <v>41965</v>
      </c>
      <c r="O44" s="24">
        <v>0</v>
      </c>
      <c r="P44" s="24">
        <v>318226</v>
      </c>
      <c r="Q44" s="24">
        <v>1332320</v>
      </c>
      <c r="R44" s="24">
        <v>0</v>
      </c>
      <c r="S44" s="24">
        <v>298495</v>
      </c>
      <c r="T44" s="24">
        <v>0</v>
      </c>
      <c r="U44" s="24">
        <v>23331</v>
      </c>
      <c r="V44" s="24">
        <v>1014934</v>
      </c>
      <c r="W44" s="24">
        <v>161657</v>
      </c>
      <c r="X44" s="24">
        <v>195740</v>
      </c>
      <c r="Y44" s="24">
        <v>40296</v>
      </c>
      <c r="Z44" s="36">
        <v>298495</v>
      </c>
      <c r="AA44" s="21">
        <v>261250</v>
      </c>
      <c r="AB44" s="21">
        <v>0</v>
      </c>
      <c r="AC44" s="20">
        <v>13.7</v>
      </c>
      <c r="AD44" s="21">
        <v>116302</v>
      </c>
      <c r="AE44" s="21">
        <v>2010</v>
      </c>
      <c r="AF44" s="21">
        <v>110362</v>
      </c>
      <c r="AG44" s="21">
        <v>38089</v>
      </c>
      <c r="AH44" s="21">
        <v>265494</v>
      </c>
      <c r="AI44" s="21">
        <v>6842</v>
      </c>
      <c r="AJ44" s="21">
        <v>10355</v>
      </c>
      <c r="AK44" s="21">
        <v>5630</v>
      </c>
      <c r="AL44" s="21">
        <v>182093</v>
      </c>
      <c r="AM44" s="21">
        <v>2741</v>
      </c>
      <c r="AN44" s="21">
        <v>12</v>
      </c>
      <c r="AO44" s="21">
        <v>1376</v>
      </c>
      <c r="AP44" s="21">
        <v>6771</v>
      </c>
      <c r="AQ44" s="42"/>
      <c r="AR44" s="21">
        <v>16125</v>
      </c>
      <c r="AS44" s="53"/>
      <c r="AT44" s="21">
        <v>21830</v>
      </c>
      <c r="AU44" s="21">
        <v>6</v>
      </c>
      <c r="AV44" s="21">
        <v>0.5</v>
      </c>
      <c r="AW44" s="21">
        <v>5</v>
      </c>
      <c r="AX44" s="21">
        <v>210</v>
      </c>
      <c r="AY44" s="21">
        <v>35</v>
      </c>
      <c r="AZ44" s="18">
        <v>7.4</v>
      </c>
      <c r="BA44" s="45"/>
    </row>
    <row r="45" spans="1:53" x14ac:dyDescent="0.2">
      <c r="A45" s="14" t="s">
        <v>115</v>
      </c>
      <c r="B45" s="27"/>
      <c r="C45" s="30">
        <f t="shared" si="0"/>
        <v>0.24146197016272314</v>
      </c>
      <c r="D45" s="29">
        <f t="shared" si="1"/>
        <v>383.38174605412826</v>
      </c>
      <c r="E45" s="28">
        <f t="shared" si="2"/>
        <v>6.4970997679814388</v>
      </c>
      <c r="F45" s="28">
        <f t="shared" si="3"/>
        <v>4.3107646791078746</v>
      </c>
      <c r="G45" s="30">
        <f t="shared" si="4"/>
        <v>0.68122874487493246</v>
      </c>
      <c r="H45" s="34">
        <f t="shared" si="13"/>
        <v>49.931197533301372</v>
      </c>
      <c r="I45" s="34">
        <f t="shared" si="6"/>
        <v>7.3595696847973677</v>
      </c>
      <c r="J45" s="33">
        <f t="shared" si="7"/>
        <v>0.36173232935690985</v>
      </c>
      <c r="K45" s="33">
        <f t="shared" si="9"/>
        <v>0.98705547251755554</v>
      </c>
      <c r="L45" s="33">
        <f t="shared" si="8"/>
        <v>8.43</v>
      </c>
      <c r="M45" s="27"/>
      <c r="N45" s="21">
        <v>106377</v>
      </c>
      <c r="O45" s="24">
        <v>0</v>
      </c>
      <c r="P45" s="24">
        <v>821181</v>
      </c>
      <c r="Q45" s="24">
        <v>4298261</v>
      </c>
      <c r="R45" s="24">
        <v>0</v>
      </c>
      <c r="S45" s="24">
        <v>0</v>
      </c>
      <c r="T45" s="24">
        <v>0</v>
      </c>
      <c r="U45" s="24">
        <v>192089</v>
      </c>
      <c r="V45" s="24">
        <v>3644709</v>
      </c>
      <c r="W45" s="24">
        <v>754789</v>
      </c>
      <c r="X45" s="24">
        <v>427731</v>
      </c>
      <c r="Y45" s="24">
        <v>96959</v>
      </c>
      <c r="Z45" s="24">
        <v>191858</v>
      </c>
      <c r="AA45" s="21">
        <v>500946</v>
      </c>
      <c r="AB45" s="21">
        <v>0</v>
      </c>
      <c r="AC45" s="20">
        <v>38.479999999999997</v>
      </c>
      <c r="AD45" s="21">
        <v>125852</v>
      </c>
      <c r="AE45" s="21">
        <v>8788</v>
      </c>
      <c r="AF45" s="21">
        <v>134640</v>
      </c>
      <c r="AG45" s="21">
        <v>85734</v>
      </c>
      <c r="AH45" s="21">
        <v>817673</v>
      </c>
      <c r="AI45" s="21">
        <v>37883</v>
      </c>
      <c r="AJ45" s="21">
        <v>42293</v>
      </c>
      <c r="AK45" s="21">
        <v>25686</v>
      </c>
      <c r="AL45" s="21">
        <v>558781</v>
      </c>
      <c r="AM45" s="21">
        <v>25256</v>
      </c>
      <c r="AN45" s="42"/>
      <c r="AO45" s="42"/>
      <c r="AP45" s="21">
        <v>206077</v>
      </c>
      <c r="AQ45" s="42"/>
      <c r="AR45" s="39">
        <v>40783</v>
      </c>
      <c r="AS45" s="53"/>
      <c r="AT45" s="39">
        <v>65179</v>
      </c>
      <c r="AU45" s="39">
        <v>11</v>
      </c>
      <c r="AV45" s="39">
        <v>2</v>
      </c>
      <c r="AW45" s="39">
        <v>0</v>
      </c>
      <c r="AX45" s="39">
        <v>397</v>
      </c>
      <c r="AY45" s="39">
        <v>105</v>
      </c>
      <c r="AZ45" s="38">
        <v>8.43</v>
      </c>
      <c r="BA45" s="45"/>
    </row>
    <row r="46" spans="1:53" x14ac:dyDescent="0.2">
      <c r="A46" s="14" t="s">
        <v>117</v>
      </c>
      <c r="B46" s="27"/>
      <c r="C46" s="30">
        <f t="shared" si="0"/>
        <v>0.15676546233495556</v>
      </c>
      <c r="D46" s="29">
        <f t="shared" si="1"/>
        <v>244.91314004610541</v>
      </c>
      <c r="E46" s="28">
        <f t="shared" si="2"/>
        <v>7.393626097737636</v>
      </c>
      <c r="F46" s="28">
        <f t="shared" si="3"/>
        <v>9.3028990336554482</v>
      </c>
      <c r="G46" s="30">
        <f t="shared" si="4"/>
        <v>0.77238714599813896</v>
      </c>
      <c r="H46" s="34">
        <f t="shared" si="13"/>
        <v>36.770353580188001</v>
      </c>
      <c r="I46" s="34">
        <f t="shared" si="6"/>
        <v>6.3516727372190021</v>
      </c>
      <c r="J46" s="33">
        <f t="shared" si="7"/>
        <v>0.23964996368408306</v>
      </c>
      <c r="K46" s="33">
        <f t="shared" si="9"/>
        <v>0.31929936596268754</v>
      </c>
      <c r="L46" s="33">
        <f t="shared" si="8"/>
        <v>8.1999999999999993</v>
      </c>
      <c r="M46" s="27"/>
      <c r="N46" s="21">
        <v>284999</v>
      </c>
      <c r="O46" s="24">
        <v>0</v>
      </c>
      <c r="P46" s="24">
        <v>1767441</v>
      </c>
      <c r="Q46" s="24">
        <v>8220500</v>
      </c>
      <c r="R46" s="24">
        <v>0</v>
      </c>
      <c r="S46" s="24">
        <v>0</v>
      </c>
      <c r="T46" s="24">
        <v>20000</v>
      </c>
      <c r="U46" s="24">
        <v>491573</v>
      </c>
      <c r="V46" s="24">
        <v>6643796</v>
      </c>
      <c r="W46" s="24">
        <v>1655976</v>
      </c>
      <c r="X46" s="24">
        <v>1676370</v>
      </c>
      <c r="Y46" s="24">
        <v>145230</v>
      </c>
      <c r="Z46" s="24">
        <v>317080.32999999996</v>
      </c>
      <c r="AA46" s="21">
        <v>1893733.43</v>
      </c>
      <c r="AB46" s="21">
        <v>3371</v>
      </c>
      <c r="AC46" s="20">
        <v>68.3</v>
      </c>
      <c r="AD46" s="21">
        <v>387957</v>
      </c>
      <c r="AE46" s="21">
        <v>6002</v>
      </c>
      <c r="AF46" s="21">
        <v>382925</v>
      </c>
      <c r="AG46" s="21">
        <v>299653</v>
      </c>
      <c r="AH46" s="21">
        <v>2868409</v>
      </c>
      <c r="AI46" s="21">
        <v>55836</v>
      </c>
      <c r="AJ46" s="21">
        <v>104724</v>
      </c>
      <c r="AK46" s="21">
        <v>44678</v>
      </c>
      <c r="AL46" s="21">
        <v>1294226</v>
      </c>
      <c r="AM46" s="42"/>
      <c r="AN46" s="21">
        <v>14070</v>
      </c>
      <c r="AO46" s="21">
        <v>4045</v>
      </c>
      <c r="AP46" s="21">
        <v>1001265</v>
      </c>
      <c r="AQ46" s="42"/>
      <c r="AR46" s="21">
        <v>69800</v>
      </c>
      <c r="AS46" s="21">
        <v>483342</v>
      </c>
      <c r="AT46" s="21">
        <v>270787</v>
      </c>
      <c r="AU46" s="21">
        <v>8</v>
      </c>
      <c r="AV46" s="21">
        <v>0</v>
      </c>
      <c r="AW46" s="21">
        <v>0</v>
      </c>
      <c r="AX46" s="21">
        <v>380</v>
      </c>
      <c r="AY46" s="21">
        <v>91</v>
      </c>
      <c r="AZ46" s="18">
        <v>8.1999999999999993</v>
      </c>
      <c r="BA46" s="45"/>
    </row>
    <row r="47" spans="1:53" x14ac:dyDescent="0.2">
      <c r="A47" s="14" t="s">
        <v>124</v>
      </c>
      <c r="B47" s="27"/>
      <c r="C47" s="30">
        <f t="shared" si="0"/>
        <v>0.13309723237206514</v>
      </c>
      <c r="D47" s="29">
        <f t="shared" si="1"/>
        <v>320.49768583581618</v>
      </c>
      <c r="E47" s="28">
        <f t="shared" si="2"/>
        <v>1.9554859078300051</v>
      </c>
      <c r="F47" s="28">
        <f t="shared" si="3"/>
        <v>1.50820419325433</v>
      </c>
      <c r="G47" s="30">
        <f t="shared" si="4"/>
        <v>0.44865055403147941</v>
      </c>
      <c r="H47" s="34">
        <f t="shared" si="13"/>
        <v>42.074484231828656</v>
      </c>
      <c r="I47" s="34">
        <f t="shared" si="6"/>
        <v>6.2465329672239411</v>
      </c>
      <c r="J47" s="33">
        <f t="shared" si="7"/>
        <v>0.30543219592632154</v>
      </c>
      <c r="K47" s="33">
        <f t="shared" si="9"/>
        <v>0.69331234658122065</v>
      </c>
      <c r="L47" s="33">
        <f t="shared" si="8"/>
        <v>9.8000000000000007</v>
      </c>
      <c r="M47" s="27"/>
      <c r="N47" s="21">
        <v>53367</v>
      </c>
      <c r="O47" s="24">
        <v>0</v>
      </c>
      <c r="P47" s="24">
        <v>696230</v>
      </c>
      <c r="Q47" s="24">
        <v>1437752</v>
      </c>
      <c r="R47" s="24">
        <v>0</v>
      </c>
      <c r="S47" s="24">
        <v>0</v>
      </c>
      <c r="T47" s="24">
        <v>0</v>
      </c>
      <c r="U47" s="24">
        <v>111407</v>
      </c>
      <c r="V47" s="24">
        <v>1321920</v>
      </c>
      <c r="W47" s="24">
        <v>483643</v>
      </c>
      <c r="X47" s="24">
        <v>325377</v>
      </c>
      <c r="Y47" s="24">
        <v>22558</v>
      </c>
      <c r="Z47" s="24">
        <v>20754</v>
      </c>
      <c r="AA47" s="21">
        <v>245510</v>
      </c>
      <c r="AB47" s="21">
        <v>79263</v>
      </c>
      <c r="AC47" s="20">
        <v>16.3</v>
      </c>
      <c r="AD47" s="21">
        <v>130498</v>
      </c>
      <c r="AE47" s="21">
        <v>6582</v>
      </c>
      <c r="AF47" s="21">
        <v>127913</v>
      </c>
      <c r="AG47" s="21">
        <v>58548</v>
      </c>
      <c r="AH47" s="21">
        <v>255187</v>
      </c>
      <c r="AI47" s="21">
        <v>9927</v>
      </c>
      <c r="AJ47" s="21">
        <v>15491</v>
      </c>
      <c r="AK47" s="21">
        <v>7103</v>
      </c>
      <c r="AL47" s="21">
        <v>224280</v>
      </c>
      <c r="AM47" s="21">
        <v>5888</v>
      </c>
      <c r="AN47" s="21">
        <v>537</v>
      </c>
      <c r="AO47" s="21">
        <v>5095</v>
      </c>
      <c r="AP47" s="21">
        <v>55617</v>
      </c>
      <c r="AQ47" s="42"/>
      <c r="AR47" s="21">
        <v>17104</v>
      </c>
      <c r="AS47" s="21">
        <v>11790</v>
      </c>
      <c r="AT47" s="21">
        <v>15206</v>
      </c>
      <c r="AU47" s="21">
        <v>11</v>
      </c>
      <c r="AV47" s="21">
        <v>1</v>
      </c>
      <c r="AW47" s="21">
        <v>1</v>
      </c>
      <c r="AX47" s="21">
        <v>210</v>
      </c>
      <c r="AY47" s="21">
        <v>37</v>
      </c>
      <c r="AZ47" s="18">
        <v>9.8000000000000007</v>
      </c>
      <c r="BA47" s="45"/>
    </row>
    <row r="48" spans="1:53" x14ac:dyDescent="0.2">
      <c r="A48" s="14" t="s">
        <v>71</v>
      </c>
      <c r="B48" s="27"/>
      <c r="C48" s="30">
        <f t="shared" si="0"/>
        <v>0.1213465079488576</v>
      </c>
      <c r="D48" s="29">
        <f t="shared" si="1"/>
        <v>208.38196011307349</v>
      </c>
      <c r="E48" s="28">
        <f t="shared" si="2"/>
        <v>4.3850279613624812</v>
      </c>
      <c r="F48" s="28">
        <f t="shared" si="3"/>
        <v>0.79770637462547789</v>
      </c>
      <c r="G48" s="30">
        <f t="shared" si="4"/>
        <v>0.5342145399084901</v>
      </c>
      <c r="H48" s="34">
        <f t="shared" si="13"/>
        <v>28.360642132835395</v>
      </c>
      <c r="I48" s="34">
        <f t="shared" si="6"/>
        <v>5.3593330516905384</v>
      </c>
      <c r="J48" s="33">
        <f t="shared" si="7"/>
        <v>0.21525454498301308</v>
      </c>
      <c r="K48" s="33">
        <f t="shared" si="9"/>
        <v>0.64835706320184661</v>
      </c>
      <c r="L48" s="43">
        <f t="shared" si="8"/>
        <v>8.6</v>
      </c>
      <c r="M48" s="27"/>
      <c r="N48" s="21">
        <v>38559</v>
      </c>
      <c r="O48" s="36">
        <v>0</v>
      </c>
      <c r="P48" s="24">
        <v>275760</v>
      </c>
      <c r="Q48" s="36">
        <v>786525</v>
      </c>
      <c r="R48" s="36">
        <v>0</v>
      </c>
      <c r="S48" s="36">
        <v>0</v>
      </c>
      <c r="T48" s="36">
        <v>62369</v>
      </c>
      <c r="U48" s="24">
        <v>31273</v>
      </c>
      <c r="V48" s="24">
        <v>566569</v>
      </c>
      <c r="W48" s="24">
        <v>350266</v>
      </c>
      <c r="X48" s="24">
        <v>156722</v>
      </c>
      <c r="Y48" s="24">
        <v>20001</v>
      </c>
      <c r="Z48" s="36">
        <v>62369</v>
      </c>
      <c r="AA48" s="21">
        <v>0</v>
      </c>
      <c r="AB48" s="21">
        <v>0</v>
      </c>
      <c r="AC48" s="20">
        <v>8.3000000000000007</v>
      </c>
      <c r="AD48" s="21">
        <v>39340</v>
      </c>
      <c r="AE48" s="21">
        <v>9679</v>
      </c>
      <c r="AF48" s="21">
        <v>39340</v>
      </c>
      <c r="AG48" s="21">
        <v>21016</v>
      </c>
      <c r="AH48" s="21">
        <v>172507</v>
      </c>
      <c r="AI48" s="21">
        <v>7721</v>
      </c>
      <c r="AJ48" s="21">
        <v>11617</v>
      </c>
      <c r="AK48" s="21">
        <v>4679</v>
      </c>
      <c r="AL48" s="21">
        <v>146758</v>
      </c>
      <c r="AM48" s="42"/>
      <c r="AN48" s="42"/>
      <c r="AO48" s="42"/>
      <c r="AP48" s="42"/>
      <c r="AQ48" s="42"/>
      <c r="AR48" s="39">
        <v>8035</v>
      </c>
      <c r="AS48" s="53"/>
      <c r="AT48" s="39">
        <v>17978</v>
      </c>
      <c r="AU48" s="39">
        <v>1</v>
      </c>
      <c r="AV48" s="39">
        <v>0</v>
      </c>
      <c r="AW48" s="39">
        <v>0</v>
      </c>
      <c r="AX48" s="39">
        <v>40</v>
      </c>
      <c r="AY48" s="39">
        <v>25</v>
      </c>
      <c r="AZ48" s="48">
        <v>8.6</v>
      </c>
      <c r="BA48" s="45"/>
    </row>
    <row r="49" spans="1:53" x14ac:dyDescent="0.2">
      <c r="A49" s="14" t="s">
        <v>102</v>
      </c>
      <c r="B49" s="27"/>
      <c r="C49" s="30">
        <f t="shared" si="0"/>
        <v>0.14823657235986218</v>
      </c>
      <c r="D49" s="29">
        <f t="shared" si="1"/>
        <v>358.37538778252724</v>
      </c>
      <c r="E49" s="28">
        <f t="shared" si="2"/>
        <v>6.3464275012101696</v>
      </c>
      <c r="F49" s="28">
        <f t="shared" si="3"/>
        <v>2.7018207855973815</v>
      </c>
      <c r="G49" s="30">
        <f t="shared" si="4"/>
        <v>0.7044880020284755</v>
      </c>
      <c r="H49" s="34">
        <f t="shared" si="13"/>
        <v>37.41761650154637</v>
      </c>
      <c r="I49" s="34">
        <f t="shared" si="6"/>
        <v>7.3076695970863259</v>
      </c>
      <c r="J49" s="33">
        <f t="shared" si="7"/>
        <v>0.29545335411037565</v>
      </c>
      <c r="K49" s="33">
        <f t="shared" si="9"/>
        <v>0.69574499516314259</v>
      </c>
      <c r="L49" s="33">
        <f t="shared" si="8"/>
        <v>8.32</v>
      </c>
      <c r="M49" s="27"/>
      <c r="N49" s="21">
        <v>209847</v>
      </c>
      <c r="O49" s="24">
        <v>0</v>
      </c>
      <c r="P49" s="24">
        <v>1231440</v>
      </c>
      <c r="Q49" s="24">
        <v>6400568.5700000003</v>
      </c>
      <c r="R49" s="24">
        <v>0</v>
      </c>
      <c r="S49" s="24">
        <v>0</v>
      </c>
      <c r="T49" s="36">
        <v>1602736</v>
      </c>
      <c r="U49" s="24">
        <v>219966</v>
      </c>
      <c r="V49" s="24">
        <v>5118737</v>
      </c>
      <c r="W49" s="24">
        <v>1246571.45</v>
      </c>
      <c r="X49" s="24">
        <v>1420410.06</v>
      </c>
      <c r="Y49" s="24">
        <v>66256</v>
      </c>
      <c r="Z49" s="36">
        <v>1602736</v>
      </c>
      <c r="AA49" s="21">
        <v>0</v>
      </c>
      <c r="AB49" s="21">
        <v>0</v>
      </c>
      <c r="AC49" s="20">
        <v>62</v>
      </c>
      <c r="AD49" s="21">
        <v>260294</v>
      </c>
      <c r="AE49" s="21">
        <v>9776</v>
      </c>
      <c r="AF49" s="21">
        <v>270070</v>
      </c>
      <c r="AG49" s="21">
        <v>183374</v>
      </c>
      <c r="AH49" s="21">
        <v>1651937</v>
      </c>
      <c r="AI49" s="21">
        <v>26413</v>
      </c>
      <c r="AJ49" s="21">
        <v>67272</v>
      </c>
      <c r="AK49" s="21">
        <v>31107</v>
      </c>
      <c r="AL49" s="21">
        <v>875870</v>
      </c>
      <c r="AM49" s="42"/>
      <c r="AN49" s="42"/>
      <c r="AO49" s="42"/>
      <c r="AP49" s="21">
        <v>148733</v>
      </c>
      <c r="AQ49" s="21">
        <v>5709</v>
      </c>
      <c r="AR49" s="39">
        <v>75204</v>
      </c>
      <c r="AS49" s="39">
        <v>190029</v>
      </c>
      <c r="AT49" s="39">
        <v>117976</v>
      </c>
      <c r="AU49" s="39">
        <v>5</v>
      </c>
      <c r="AV49" s="39">
        <v>0</v>
      </c>
      <c r="AW49" s="39">
        <v>0</v>
      </c>
      <c r="AX49" s="39">
        <v>273.5</v>
      </c>
      <c r="AY49" s="39">
        <v>146</v>
      </c>
      <c r="AZ49" s="38">
        <v>8.32</v>
      </c>
      <c r="BA49" s="45"/>
    </row>
    <row r="50" spans="1:53" x14ac:dyDescent="0.2">
      <c r="A50" s="14" t="s">
        <v>62</v>
      </c>
      <c r="B50" s="27"/>
      <c r="C50" s="30">
        <f t="shared" si="0"/>
        <v>0.17387354039775213</v>
      </c>
      <c r="D50" s="29">
        <f t="shared" si="1"/>
        <v>398.08863613419931</v>
      </c>
      <c r="E50" s="28">
        <f t="shared" si="2"/>
        <v>4.7709887936717204</v>
      </c>
      <c r="F50" s="28">
        <f t="shared" si="3"/>
        <v>4.5401618029471251</v>
      </c>
      <c r="G50" s="30">
        <f t="shared" si="4"/>
        <v>0.99419248516809489</v>
      </c>
      <c r="H50" s="34">
        <f t="shared" si="13"/>
        <v>63.2206817646465</v>
      </c>
      <c r="I50" s="34">
        <f t="shared" si="6"/>
        <v>9.0457778654058334</v>
      </c>
      <c r="J50" s="33">
        <f t="shared" si="7"/>
        <v>0.4677457347646129</v>
      </c>
      <c r="K50" s="33">
        <f t="shared" si="9"/>
        <v>0.40380926742268736</v>
      </c>
      <c r="L50" s="33">
        <f t="shared" si="8"/>
        <v>8.8699999999999992</v>
      </c>
      <c r="M50" s="27"/>
      <c r="N50" s="21">
        <v>89151</v>
      </c>
      <c r="O50" s="24">
        <v>0</v>
      </c>
      <c r="P50" s="24">
        <v>561414</v>
      </c>
      <c r="Q50" s="24">
        <v>4771485</v>
      </c>
      <c r="R50" s="24">
        <v>0</v>
      </c>
      <c r="S50" s="24">
        <v>315500</v>
      </c>
      <c r="T50" s="24">
        <v>7916529</v>
      </c>
      <c r="U50" s="24">
        <v>303288</v>
      </c>
      <c r="V50" s="24">
        <v>3904637</v>
      </c>
      <c r="W50" s="24">
        <v>644924</v>
      </c>
      <c r="X50" s="24">
        <v>616001</v>
      </c>
      <c r="Y50" s="24">
        <v>106646</v>
      </c>
      <c r="Z50" s="24">
        <v>7598613</v>
      </c>
      <c r="AA50" s="21">
        <v>0</v>
      </c>
      <c r="AB50" s="21">
        <v>0</v>
      </c>
      <c r="AC50" s="20">
        <v>41.7</v>
      </c>
      <c r="AD50" s="21">
        <v>151700</v>
      </c>
      <c r="AE50" s="21">
        <v>6922</v>
      </c>
      <c r="AF50" s="21">
        <v>143313</v>
      </c>
      <c r="AG50" s="21">
        <v>150819</v>
      </c>
      <c r="AH50" s="21">
        <v>723759</v>
      </c>
      <c r="AI50" s="21">
        <v>31427</v>
      </c>
      <c r="AJ50" s="21">
        <v>52320</v>
      </c>
      <c r="AK50" s="21">
        <v>15501</v>
      </c>
      <c r="AL50" s="21">
        <v>527482</v>
      </c>
      <c r="AM50" s="42"/>
      <c r="AN50" s="21">
        <v>1023</v>
      </c>
      <c r="AO50" s="21">
        <v>3427</v>
      </c>
      <c r="AP50" s="21">
        <v>619175</v>
      </c>
      <c r="AQ50" s="42"/>
      <c r="AR50" s="21">
        <v>35490</v>
      </c>
      <c r="AS50" s="21">
        <v>49651</v>
      </c>
      <c r="AT50" s="21">
        <v>56025</v>
      </c>
      <c r="AU50" s="21">
        <v>5</v>
      </c>
      <c r="AV50" s="21">
        <v>0</v>
      </c>
      <c r="AW50" s="21">
        <v>6</v>
      </c>
      <c r="AX50" s="21">
        <v>225</v>
      </c>
      <c r="AY50" s="21">
        <v>36</v>
      </c>
      <c r="AZ50" s="18">
        <v>8.8699999999999992</v>
      </c>
      <c r="BA50" s="45"/>
    </row>
    <row r="51" spans="1:53" x14ac:dyDescent="0.2">
      <c r="A51" s="14" t="s">
        <v>120</v>
      </c>
      <c r="B51" s="27"/>
      <c r="C51" s="30">
        <f t="shared" si="0"/>
        <v>0.18235644703316495</v>
      </c>
      <c r="D51" s="29">
        <f t="shared" si="1"/>
        <v>489.40090726672236</v>
      </c>
      <c r="E51" s="28">
        <f t="shared" si="2"/>
        <v>8.100799093625298</v>
      </c>
      <c r="F51" s="28">
        <f t="shared" si="3"/>
        <v>1.6747583667565258</v>
      </c>
      <c r="G51" s="30">
        <f t="shared" si="4"/>
        <v>0.94333904830656323</v>
      </c>
      <c r="H51" s="34">
        <f t="shared" si="13"/>
        <v>38.651764173114614</v>
      </c>
      <c r="I51" s="34">
        <f t="shared" si="6"/>
        <v>7.226059725600928</v>
      </c>
      <c r="J51" s="33">
        <f t="shared" si="7"/>
        <v>0.24100085625574197</v>
      </c>
      <c r="K51" s="33">
        <f t="shared" si="9"/>
        <v>1.1789782708839214</v>
      </c>
      <c r="L51" s="33">
        <f t="shared" si="8"/>
        <v>8.65</v>
      </c>
      <c r="M51" s="27"/>
      <c r="N51" s="21">
        <v>384231</v>
      </c>
      <c r="O51" s="24">
        <v>11214</v>
      </c>
      <c r="P51" s="24">
        <v>2371302</v>
      </c>
      <c r="Q51" s="24">
        <v>11828236</v>
      </c>
      <c r="R51" s="36">
        <v>0</v>
      </c>
      <c r="S51" s="36">
        <v>0</v>
      </c>
      <c r="T51" s="36">
        <v>0</v>
      </c>
      <c r="U51" s="24">
        <v>651668</v>
      </c>
      <c r="V51" s="24">
        <v>8984372</v>
      </c>
      <c r="W51" s="24">
        <v>3764865</v>
      </c>
      <c r="X51" s="24">
        <v>1831566</v>
      </c>
      <c r="Y51" s="24">
        <v>193175</v>
      </c>
      <c r="Z51" s="24">
        <v>208649</v>
      </c>
      <c r="AA51" s="21">
        <v>1675294</v>
      </c>
      <c r="AB51" s="21">
        <v>-2040214</v>
      </c>
      <c r="AC51" s="20">
        <v>92.6</v>
      </c>
      <c r="AD51" s="21">
        <v>398952</v>
      </c>
      <c r="AE51" s="21">
        <v>76045</v>
      </c>
      <c r="AF51" s="21">
        <v>474796</v>
      </c>
      <c r="AG51" s="21">
        <v>376347</v>
      </c>
      <c r="AH51" s="21">
        <v>3231830</v>
      </c>
      <c r="AI51" s="21">
        <v>127357</v>
      </c>
      <c r="AJ51" s="21">
        <v>126992</v>
      </c>
      <c r="AK51" s="21">
        <v>70067</v>
      </c>
      <c r="AL51" s="21">
        <v>1620239</v>
      </c>
      <c r="AM51" s="21">
        <v>16647</v>
      </c>
      <c r="AN51" s="42"/>
      <c r="AO51" s="42"/>
      <c r="AP51" s="42"/>
      <c r="AQ51" s="42"/>
      <c r="AR51" s="21">
        <v>188043</v>
      </c>
      <c r="AS51" s="21">
        <v>119351</v>
      </c>
      <c r="AT51" s="21">
        <v>295562</v>
      </c>
      <c r="AU51" s="21">
        <v>9</v>
      </c>
      <c r="AV51" s="21">
        <v>3</v>
      </c>
      <c r="AW51" s="21">
        <v>0</v>
      </c>
      <c r="AX51" s="21">
        <v>565</v>
      </c>
      <c r="AY51" s="21">
        <v>453</v>
      </c>
      <c r="AZ51" s="18">
        <v>8.65</v>
      </c>
      <c r="BA51" s="45"/>
    </row>
    <row r="52" spans="1:53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2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19"/>
      <c r="AS52" s="19"/>
      <c r="AT52" s="19"/>
      <c r="AU52" s="19"/>
      <c r="AV52" s="19"/>
      <c r="AW52" s="19"/>
      <c r="AX52" s="19"/>
      <c r="AY52" s="19"/>
      <c r="AZ52" s="19"/>
      <c r="BA52" s="45"/>
    </row>
    <row r="53" spans="1:53" x14ac:dyDescent="0.2">
      <c r="A53" s="14" t="s">
        <v>132</v>
      </c>
      <c r="B53" s="27"/>
      <c r="C53" s="30">
        <f t="shared" si="0"/>
        <v>0.17293495339185086</v>
      </c>
      <c r="D53" s="29">
        <f t="shared" si="1"/>
        <v>315.5386939343469</v>
      </c>
      <c r="E53" s="28">
        <f t="shared" si="2"/>
        <v>5.3242029277634195</v>
      </c>
      <c r="F53" s="28">
        <v>3.5</v>
      </c>
      <c r="G53" s="30">
        <f t="shared" si="4"/>
        <v>0.6702993337871952</v>
      </c>
      <c r="H53" s="34">
        <f>SUMPRODUCT(H5:H51,N5:N51)/N53</f>
        <v>40.507797163477235</v>
      </c>
      <c r="I53" s="34">
        <f t="shared" si="6"/>
        <v>6.4327749592390209</v>
      </c>
      <c r="J53" s="33">
        <f t="shared" si="7"/>
        <v>0.30802288041005937</v>
      </c>
      <c r="K53" s="33">
        <f t="shared" si="9"/>
        <v>0.69372853572078796</v>
      </c>
      <c r="L53" s="33">
        <f>AVERAGE(L5:L51)</f>
        <v>8.5877999999999997</v>
      </c>
      <c r="M53" s="27"/>
      <c r="N53" s="21">
        <v>5937481</v>
      </c>
      <c r="O53" s="24">
        <f t="shared" ref="N53:AQ53" si="14">SUM(O5:O51)</f>
        <v>247361</v>
      </c>
      <c r="P53" s="24">
        <f t="shared" si="14"/>
        <v>40644824.82</v>
      </c>
      <c r="Q53" s="24">
        <f t="shared" si="14"/>
        <v>193846604.37</v>
      </c>
      <c r="R53" s="24">
        <f t="shared" si="14"/>
        <v>0</v>
      </c>
      <c r="S53" s="24">
        <f t="shared" si="14"/>
        <v>2326237</v>
      </c>
      <c r="T53" s="24">
        <f t="shared" si="14"/>
        <v>25727383</v>
      </c>
      <c r="U53" s="24">
        <f t="shared" si="14"/>
        <v>10118941.82</v>
      </c>
      <c r="V53" s="24">
        <f t="shared" si="14"/>
        <v>159936629.03</v>
      </c>
      <c r="W53" s="24">
        <f t="shared" si="14"/>
        <v>42652858.969999999</v>
      </c>
      <c r="X53" s="24">
        <f t="shared" si="14"/>
        <v>29848275.069999997</v>
      </c>
      <c r="Y53" s="24">
        <f t="shared" si="14"/>
        <v>3958539.42</v>
      </c>
      <c r="Z53" s="24">
        <f t="shared" si="14"/>
        <v>24592607.329999998</v>
      </c>
      <c r="AA53" s="21">
        <f t="shared" si="14"/>
        <v>15614143.43</v>
      </c>
      <c r="AB53" s="21">
        <f t="shared" si="14"/>
        <v>-171775</v>
      </c>
      <c r="AC53" s="20">
        <f t="shared" si="14"/>
        <v>1828.8799999999997</v>
      </c>
      <c r="AD53" s="21">
        <f t="shared" si="14"/>
        <v>8463662</v>
      </c>
      <c r="AE53" s="21">
        <f t="shared" si="14"/>
        <v>588927</v>
      </c>
      <c r="AF53" s="21">
        <f t="shared" si="14"/>
        <v>8746455</v>
      </c>
      <c r="AG53" s="21">
        <f t="shared" si="14"/>
        <v>5673187</v>
      </c>
      <c r="AH53" s="21">
        <f t="shared" si="14"/>
        <v>45062254</v>
      </c>
      <c r="AI53" s="21">
        <f t="shared" si="14"/>
        <v>2366448</v>
      </c>
      <c r="AJ53" s="21">
        <f t="shared" si="14"/>
        <v>2118921</v>
      </c>
      <c r="AK53" s="21">
        <f t="shared" si="14"/>
        <v>1026798</v>
      </c>
      <c r="AL53" s="21">
        <f t="shared" si="14"/>
        <v>29880870</v>
      </c>
      <c r="AM53" s="21">
        <f t="shared" si="14"/>
        <v>253342</v>
      </c>
      <c r="AN53" s="21">
        <f t="shared" si="14"/>
        <v>88236</v>
      </c>
      <c r="AO53" s="21">
        <f t="shared" si="14"/>
        <v>285610</v>
      </c>
      <c r="AP53" s="21">
        <f t="shared" si="14"/>
        <v>8927167</v>
      </c>
      <c r="AQ53" s="21">
        <f t="shared" si="14"/>
        <v>32927</v>
      </c>
      <c r="AR53" s="21">
        <f>SUM(AR5:AR51)</f>
        <v>1873505</v>
      </c>
      <c r="AS53" s="21">
        <f>SUM(AS5:AS51)</f>
        <v>3674689</v>
      </c>
      <c r="AT53" s="21">
        <f>SUM(AT5:AT51)</f>
        <v>3647747</v>
      </c>
      <c r="AU53" s="21">
        <f>SUM(AU5:AU51)</f>
        <v>275</v>
      </c>
      <c r="AV53" s="21">
        <f>SUM(AV5:AV51)</f>
        <v>29.5</v>
      </c>
      <c r="AW53" s="21">
        <f>SUM(AW5:AW51)</f>
        <v>59</v>
      </c>
      <c r="AX53" s="21">
        <f>SUM(AX5:AX51)</f>
        <v>12279.85</v>
      </c>
      <c r="AY53" s="21">
        <f>SUM(AY5:AY51)</f>
        <v>4119</v>
      </c>
      <c r="AZ53" s="18">
        <f t="shared" ref="AZ53" si="15">AVERAGE(AZ5:AZ51)</f>
        <v>8.5877999999999997</v>
      </c>
      <c r="BA53" s="45"/>
    </row>
    <row r="54" spans="1:53" x14ac:dyDescent="0.2">
      <c r="A54" s="14" t="s">
        <v>86</v>
      </c>
      <c r="B54" s="27"/>
      <c r="C54" s="21">
        <f t="shared" ref="C54:L54" si="16">COUNT(C5:C51)</f>
        <v>46</v>
      </c>
      <c r="D54" s="21">
        <f t="shared" si="16"/>
        <v>46</v>
      </c>
      <c r="E54" s="21">
        <f t="shared" si="16"/>
        <v>47</v>
      </c>
      <c r="F54" s="21">
        <f t="shared" si="16"/>
        <v>46</v>
      </c>
      <c r="G54" s="21">
        <f t="shared" si="16"/>
        <v>46</v>
      </c>
      <c r="H54" s="21">
        <f t="shared" si="16"/>
        <v>46</v>
      </c>
      <c r="I54" s="21">
        <f t="shared" si="16"/>
        <v>46</v>
      </c>
      <c r="J54" s="21">
        <f t="shared" si="16"/>
        <v>46</v>
      </c>
      <c r="K54" s="21">
        <f t="shared" si="16"/>
        <v>46</v>
      </c>
      <c r="L54" s="21">
        <f t="shared" si="16"/>
        <v>35</v>
      </c>
      <c r="M54" s="27"/>
      <c r="N54" s="21">
        <f t="shared" ref="N54:AR54" si="17">COUNT(N5:N51)</f>
        <v>46</v>
      </c>
      <c r="O54" s="21">
        <f t="shared" si="17"/>
        <v>47</v>
      </c>
      <c r="P54" s="21">
        <f t="shared" si="17"/>
        <v>47</v>
      </c>
      <c r="Q54" s="21">
        <f t="shared" si="17"/>
        <v>47</v>
      </c>
      <c r="R54" s="21">
        <f t="shared" si="17"/>
        <v>47</v>
      </c>
      <c r="S54" s="21">
        <f t="shared" si="17"/>
        <v>47</v>
      </c>
      <c r="T54" s="21">
        <f t="shared" si="17"/>
        <v>47</v>
      </c>
      <c r="U54" s="21">
        <f t="shared" si="17"/>
        <v>47</v>
      </c>
      <c r="V54" s="21">
        <f t="shared" si="17"/>
        <v>47</v>
      </c>
      <c r="W54" s="21">
        <f t="shared" si="17"/>
        <v>47</v>
      </c>
      <c r="X54" s="21">
        <f t="shared" si="17"/>
        <v>47</v>
      </c>
      <c r="Y54" s="21">
        <f t="shared" si="17"/>
        <v>47</v>
      </c>
      <c r="Z54" s="21">
        <f t="shared" si="17"/>
        <v>47</v>
      </c>
      <c r="AA54" s="21">
        <f t="shared" si="17"/>
        <v>46</v>
      </c>
      <c r="AB54" s="21">
        <f t="shared" si="17"/>
        <v>47</v>
      </c>
      <c r="AC54" s="21">
        <f t="shared" si="17"/>
        <v>47</v>
      </c>
      <c r="AD54" s="21">
        <f t="shared" si="17"/>
        <v>47</v>
      </c>
      <c r="AE54" s="21">
        <f t="shared" si="17"/>
        <v>47</v>
      </c>
      <c r="AF54" s="21">
        <f t="shared" si="17"/>
        <v>47</v>
      </c>
      <c r="AG54" s="21">
        <f t="shared" si="17"/>
        <v>47</v>
      </c>
      <c r="AH54" s="21">
        <f t="shared" si="17"/>
        <v>47</v>
      </c>
      <c r="AI54" s="21">
        <f t="shared" si="17"/>
        <v>47</v>
      </c>
      <c r="AJ54" s="21">
        <f t="shared" si="17"/>
        <v>47</v>
      </c>
      <c r="AK54" s="21">
        <f t="shared" si="17"/>
        <v>47</v>
      </c>
      <c r="AL54" s="21">
        <f t="shared" si="17"/>
        <v>47</v>
      </c>
      <c r="AM54" s="21">
        <f t="shared" si="17"/>
        <v>16</v>
      </c>
      <c r="AN54" s="21">
        <f t="shared" si="17"/>
        <v>30</v>
      </c>
      <c r="AO54" s="21">
        <f t="shared" si="17"/>
        <v>31</v>
      </c>
      <c r="AP54" s="21">
        <f t="shared" si="17"/>
        <v>30</v>
      </c>
      <c r="AQ54" s="21">
        <f t="shared" si="17"/>
        <v>6</v>
      </c>
      <c r="AR54" s="21">
        <f t="shared" si="17"/>
        <v>47</v>
      </c>
      <c r="AS54" s="21">
        <f t="shared" ref="AS54:AZ54" si="18">COUNT(AS5:AS51)</f>
        <v>36</v>
      </c>
      <c r="AT54" s="21">
        <f t="shared" si="18"/>
        <v>46</v>
      </c>
      <c r="AU54" s="21">
        <f t="shared" si="18"/>
        <v>47</v>
      </c>
      <c r="AV54" s="21">
        <f t="shared" si="18"/>
        <v>47</v>
      </c>
      <c r="AW54" s="21">
        <f t="shared" si="18"/>
        <v>47</v>
      </c>
      <c r="AX54" s="21">
        <f t="shared" si="18"/>
        <v>47</v>
      </c>
      <c r="AY54" s="21">
        <f t="shared" si="18"/>
        <v>47</v>
      </c>
      <c r="AZ54" s="21">
        <f t="shared" si="18"/>
        <v>35</v>
      </c>
      <c r="BA54" s="45"/>
    </row>
    <row r="55" spans="1:53" x14ac:dyDescent="0.2">
      <c r="A55" s="14" t="s">
        <v>87</v>
      </c>
      <c r="B55" s="27"/>
      <c r="C55" s="31">
        <f t="shared" ref="C55:L55" si="19">AVERAGE(C5:C51)</f>
        <v>0.17286046280383996</v>
      </c>
      <c r="D55" s="21">
        <f t="shared" si="19"/>
        <v>314.32765969907769</v>
      </c>
      <c r="E55" s="20">
        <f t="shared" si="19"/>
        <v>5.1449918510425325</v>
      </c>
      <c r="F55" s="20">
        <f t="shared" si="19"/>
        <v>3.7362144668356372</v>
      </c>
      <c r="G55" s="31">
        <f t="shared" si="19"/>
        <v>0.62703925844341701</v>
      </c>
      <c r="H55" s="23">
        <f t="shared" si="19"/>
        <v>43.173660025938311</v>
      </c>
      <c r="I55" s="23">
        <f t="shared" si="19"/>
        <v>6.5056154088112139</v>
      </c>
      <c r="J55" s="35">
        <f t="shared" si="19"/>
        <v>0.32645344686603689</v>
      </c>
      <c r="K55" s="35">
        <f t="shared" si="19"/>
        <v>0.74776386620804569</v>
      </c>
      <c r="L55" s="35">
        <f t="shared" si="19"/>
        <v>8.5877999999999997</v>
      </c>
      <c r="M55" s="27"/>
      <c r="N55" s="21">
        <f t="shared" ref="N55:AS55" si="20">AVERAGE(N5:N51)</f>
        <v>129059.32608695653</v>
      </c>
      <c r="O55" s="24">
        <f t="shared" si="20"/>
        <v>5263</v>
      </c>
      <c r="P55" s="24">
        <f t="shared" si="20"/>
        <v>864783.50680851063</v>
      </c>
      <c r="Q55" s="24">
        <f t="shared" si="20"/>
        <v>4124395.8376595746</v>
      </c>
      <c r="R55" s="24">
        <f t="shared" si="20"/>
        <v>0</v>
      </c>
      <c r="S55" s="24">
        <f t="shared" si="20"/>
        <v>49494.404255319147</v>
      </c>
      <c r="T55" s="24">
        <f t="shared" si="20"/>
        <v>547391.1276595745</v>
      </c>
      <c r="U55" s="24">
        <f t="shared" si="20"/>
        <v>215296.6344680851</v>
      </c>
      <c r="V55" s="24">
        <f t="shared" si="20"/>
        <v>3402907.0006382978</v>
      </c>
      <c r="W55" s="24">
        <f t="shared" si="20"/>
        <v>907507.63765957439</v>
      </c>
      <c r="X55" s="24">
        <f t="shared" si="20"/>
        <v>635069.68234042544</v>
      </c>
      <c r="Y55" s="24">
        <f t="shared" si="20"/>
        <v>84224.2429787234</v>
      </c>
      <c r="Z55" s="24">
        <f t="shared" si="20"/>
        <v>523246.96446808509</v>
      </c>
      <c r="AA55" s="21">
        <f t="shared" si="20"/>
        <v>339437.90065217391</v>
      </c>
      <c r="AB55" s="21">
        <f t="shared" si="20"/>
        <v>-3654.7872340425533</v>
      </c>
      <c r="AC55" s="20">
        <f t="shared" si="20"/>
        <v>38.912340425531909</v>
      </c>
      <c r="AD55" s="21">
        <f t="shared" si="20"/>
        <v>180077.91489361701</v>
      </c>
      <c r="AE55" s="21">
        <f t="shared" si="20"/>
        <v>12530.36170212766</v>
      </c>
      <c r="AF55" s="21">
        <f t="shared" si="20"/>
        <v>186094.78723404257</v>
      </c>
      <c r="AG55" s="21">
        <f t="shared" si="20"/>
        <v>120706.10638297872</v>
      </c>
      <c r="AH55" s="21">
        <f t="shared" si="20"/>
        <v>958771.36170212761</v>
      </c>
      <c r="AI55" s="21">
        <f t="shared" si="20"/>
        <v>50349.957446808512</v>
      </c>
      <c r="AJ55" s="21">
        <f t="shared" si="20"/>
        <v>45083.425531914894</v>
      </c>
      <c r="AK55" s="21">
        <f t="shared" si="20"/>
        <v>21846.765957446809</v>
      </c>
      <c r="AL55" s="21">
        <f t="shared" si="20"/>
        <v>635763.19148936169</v>
      </c>
      <c r="AM55" s="21">
        <f t="shared" si="20"/>
        <v>15833.875</v>
      </c>
      <c r="AN55" s="21">
        <f t="shared" si="20"/>
        <v>2941.2</v>
      </c>
      <c r="AO55" s="21">
        <f t="shared" si="20"/>
        <v>9213.2258064516136</v>
      </c>
      <c r="AP55" s="21">
        <f t="shared" si="20"/>
        <v>297572.23333333334</v>
      </c>
      <c r="AQ55" s="21">
        <f t="shared" si="20"/>
        <v>5487.833333333333</v>
      </c>
      <c r="AR55" s="21">
        <f t="shared" ref="AR55" si="21">AVERAGE(AR5:AR51)</f>
        <v>39861.808510638301</v>
      </c>
      <c r="AS55" s="21">
        <f t="shared" si="20"/>
        <v>102074.69444444444</v>
      </c>
      <c r="AT55" s="21">
        <f t="shared" ref="AT55:AZ55" si="22">AVERAGE(AT5:AT51)</f>
        <v>79298.84782608696</v>
      </c>
      <c r="AU55" s="20">
        <f t="shared" si="22"/>
        <v>5.8510638297872344</v>
      </c>
      <c r="AV55" s="20">
        <f t="shared" si="22"/>
        <v>0.62765957446808507</v>
      </c>
      <c r="AW55" s="20">
        <f t="shared" si="22"/>
        <v>1.2553191489361701</v>
      </c>
      <c r="AX55" s="21">
        <f t="shared" si="22"/>
        <v>261.27340425531918</v>
      </c>
      <c r="AY55" s="20">
        <f t="shared" si="22"/>
        <v>87.638297872340431</v>
      </c>
      <c r="AZ55" s="18">
        <f t="shared" si="22"/>
        <v>8.5877999999999997</v>
      </c>
      <c r="BA55" s="45"/>
    </row>
    <row r="56" spans="1:53" x14ac:dyDescent="0.2">
      <c r="A56" s="14" t="s">
        <v>88</v>
      </c>
      <c r="B56" s="27"/>
      <c r="C56" s="31">
        <f t="shared" ref="C56:L56" si="23">MAX(C5:C51)</f>
        <v>0.35377577919057218</v>
      </c>
      <c r="D56" s="21">
        <f t="shared" si="23"/>
        <v>643.31782186300927</v>
      </c>
      <c r="E56" s="20">
        <f t="shared" si="23"/>
        <v>31.533375554148193</v>
      </c>
      <c r="F56" s="20">
        <f t="shared" si="23"/>
        <v>12.260335853874103</v>
      </c>
      <c r="G56" s="31">
        <f t="shared" si="23"/>
        <v>0.99419248516809489</v>
      </c>
      <c r="H56" s="23">
        <f t="shared" si="23"/>
        <v>97.796014886028843</v>
      </c>
      <c r="I56" s="23">
        <f t="shared" si="23"/>
        <v>9.9456805772230883</v>
      </c>
      <c r="J56" s="35">
        <f t="shared" si="23"/>
        <v>0.58629244844161899</v>
      </c>
      <c r="K56" s="35">
        <f t="shared" si="23"/>
        <v>2.3488881929220167</v>
      </c>
      <c r="L56" s="35">
        <f t="shared" si="23"/>
        <v>9.8000000000000007</v>
      </c>
      <c r="M56" s="27"/>
      <c r="N56" s="21">
        <f t="shared" ref="N56:AS56" si="24">MAX(N5:N51)</f>
        <v>418652</v>
      </c>
      <c r="O56" s="24">
        <f t="shared" si="24"/>
        <v>141433</v>
      </c>
      <c r="P56" s="24">
        <f t="shared" si="24"/>
        <v>2618000</v>
      </c>
      <c r="Q56" s="24">
        <f t="shared" si="24"/>
        <v>11828236</v>
      </c>
      <c r="R56" s="24">
        <f t="shared" si="24"/>
        <v>0</v>
      </c>
      <c r="S56" s="24">
        <f t="shared" si="24"/>
        <v>1100000</v>
      </c>
      <c r="T56" s="24">
        <f t="shared" si="24"/>
        <v>9000000</v>
      </c>
      <c r="U56" s="24">
        <f t="shared" si="24"/>
        <v>2445746</v>
      </c>
      <c r="V56" s="24">
        <f t="shared" si="24"/>
        <v>8984372</v>
      </c>
      <c r="W56" s="24">
        <f t="shared" si="24"/>
        <v>3764865</v>
      </c>
      <c r="X56" s="24">
        <f t="shared" si="24"/>
        <v>2231000</v>
      </c>
      <c r="Y56" s="24">
        <f t="shared" si="24"/>
        <v>570000</v>
      </c>
      <c r="Z56" s="24">
        <f t="shared" si="24"/>
        <v>9000000</v>
      </c>
      <c r="AA56" s="21">
        <f t="shared" si="24"/>
        <v>2403222</v>
      </c>
      <c r="AB56" s="21">
        <f t="shared" si="24"/>
        <v>666182</v>
      </c>
      <c r="AC56" s="20">
        <f t="shared" si="24"/>
        <v>99.2</v>
      </c>
      <c r="AD56" s="21">
        <f t="shared" si="24"/>
        <v>482677</v>
      </c>
      <c r="AE56" s="21">
        <f t="shared" si="24"/>
        <v>76045</v>
      </c>
      <c r="AF56" s="21">
        <f t="shared" si="24"/>
        <v>503463</v>
      </c>
      <c r="AG56" s="21">
        <f t="shared" si="24"/>
        <v>376347</v>
      </c>
      <c r="AH56" s="21">
        <f t="shared" si="24"/>
        <v>3231830</v>
      </c>
      <c r="AI56" s="21">
        <f t="shared" si="24"/>
        <v>481848</v>
      </c>
      <c r="AJ56" s="21">
        <f t="shared" si="24"/>
        <v>126992</v>
      </c>
      <c r="AK56" s="21">
        <f t="shared" si="24"/>
        <v>72864</v>
      </c>
      <c r="AL56" s="21">
        <f t="shared" si="24"/>
        <v>1956825</v>
      </c>
      <c r="AM56" s="21">
        <f t="shared" si="24"/>
        <v>56898</v>
      </c>
      <c r="AN56" s="21">
        <f t="shared" si="24"/>
        <v>37179</v>
      </c>
      <c r="AO56" s="21">
        <f t="shared" si="24"/>
        <v>47131</v>
      </c>
      <c r="AP56" s="21">
        <f t="shared" si="24"/>
        <v>1371328</v>
      </c>
      <c r="AQ56" s="21">
        <f t="shared" si="24"/>
        <v>23976</v>
      </c>
      <c r="AR56" s="21">
        <f t="shared" ref="AR56" si="25">MAX(AR5:AR51)</f>
        <v>188043</v>
      </c>
      <c r="AS56" s="21">
        <f t="shared" si="24"/>
        <v>703637</v>
      </c>
      <c r="AT56" s="21">
        <f t="shared" ref="AT56:AZ56" si="26">MAX(AT5:AT51)</f>
        <v>295562</v>
      </c>
      <c r="AU56" s="21">
        <f t="shared" si="26"/>
        <v>16</v>
      </c>
      <c r="AV56" s="21">
        <f t="shared" si="26"/>
        <v>6</v>
      </c>
      <c r="AW56" s="21">
        <f t="shared" si="26"/>
        <v>12</v>
      </c>
      <c r="AX56" s="21">
        <f t="shared" si="26"/>
        <v>755</v>
      </c>
      <c r="AY56" s="21">
        <f t="shared" si="26"/>
        <v>453</v>
      </c>
      <c r="AZ56" s="18">
        <f t="shared" si="26"/>
        <v>9.8000000000000007</v>
      </c>
      <c r="BA56" s="45"/>
    </row>
    <row r="57" spans="1:53" x14ac:dyDescent="0.2">
      <c r="A57" s="14" t="s">
        <v>89</v>
      </c>
      <c r="B57" s="27"/>
      <c r="C57" s="31">
        <f t="shared" ref="C57:L57" si="27">MIN(C5:C51)</f>
        <v>9.2502603262755986E-2</v>
      </c>
      <c r="D57" s="21">
        <f t="shared" si="27"/>
        <v>130.2142818295535</v>
      </c>
      <c r="E57" s="20">
        <f t="shared" si="27"/>
        <v>1.747571096602855</v>
      </c>
      <c r="F57" s="20">
        <f t="shared" si="27"/>
        <v>0.28055625790139066</v>
      </c>
      <c r="G57" s="31">
        <f t="shared" si="27"/>
        <v>0.27986078418185489</v>
      </c>
      <c r="H57" s="23">
        <f t="shared" si="27"/>
        <v>18.853002429711907</v>
      </c>
      <c r="I57" s="23">
        <f t="shared" si="27"/>
        <v>0</v>
      </c>
      <c r="J57" s="35">
        <f t="shared" si="27"/>
        <v>0.10413051023950018</v>
      </c>
      <c r="K57" s="35">
        <f t="shared" si="27"/>
        <v>0.2583346929896122</v>
      </c>
      <c r="L57" s="35">
        <f t="shared" si="27"/>
        <v>6.8</v>
      </c>
      <c r="M57" s="27"/>
      <c r="N57" s="21">
        <f t="shared" ref="N57:AS57" si="28">MIN(N5:N51)</f>
        <v>5762</v>
      </c>
      <c r="O57" s="24">
        <f t="shared" si="28"/>
        <v>0</v>
      </c>
      <c r="P57" s="24">
        <f t="shared" si="28"/>
        <v>108408</v>
      </c>
      <c r="Q57" s="24">
        <f t="shared" si="28"/>
        <v>0</v>
      </c>
      <c r="R57" s="24">
        <f t="shared" si="28"/>
        <v>0</v>
      </c>
      <c r="S57" s="24">
        <f t="shared" si="28"/>
        <v>0</v>
      </c>
      <c r="T57" s="24">
        <f t="shared" si="28"/>
        <v>0</v>
      </c>
      <c r="U57" s="24">
        <f t="shared" si="28"/>
        <v>0</v>
      </c>
      <c r="V57" s="24">
        <f t="shared" si="28"/>
        <v>38354</v>
      </c>
      <c r="W57" s="24">
        <f t="shared" si="28"/>
        <v>49733</v>
      </c>
      <c r="X57" s="24">
        <f t="shared" si="28"/>
        <v>39638</v>
      </c>
      <c r="Y57" s="24">
        <f t="shared" si="28"/>
        <v>0</v>
      </c>
      <c r="Z57" s="24">
        <f t="shared" si="28"/>
        <v>0</v>
      </c>
      <c r="AA57" s="21">
        <f t="shared" si="28"/>
        <v>0</v>
      </c>
      <c r="AB57" s="21">
        <f t="shared" si="28"/>
        <v>-2040214</v>
      </c>
      <c r="AC57" s="20">
        <f t="shared" si="28"/>
        <v>0.6</v>
      </c>
      <c r="AD57" s="21">
        <f t="shared" si="28"/>
        <v>7895</v>
      </c>
      <c r="AE57" s="21">
        <f t="shared" si="28"/>
        <v>0</v>
      </c>
      <c r="AF57" s="21">
        <f t="shared" si="28"/>
        <v>0</v>
      </c>
      <c r="AG57" s="21">
        <f t="shared" si="28"/>
        <v>4448</v>
      </c>
      <c r="AH57" s="21">
        <f t="shared" si="28"/>
        <v>24382</v>
      </c>
      <c r="AI57" s="21">
        <f t="shared" si="28"/>
        <v>0</v>
      </c>
      <c r="AJ57" s="21">
        <f t="shared" si="28"/>
        <v>1050</v>
      </c>
      <c r="AK57" s="21">
        <f t="shared" si="28"/>
        <v>533</v>
      </c>
      <c r="AL57" s="21">
        <f t="shared" si="28"/>
        <v>0</v>
      </c>
      <c r="AM57" s="21">
        <f t="shared" si="28"/>
        <v>1416</v>
      </c>
      <c r="AN57" s="21">
        <f t="shared" si="28"/>
        <v>12</v>
      </c>
      <c r="AO57" s="21">
        <f t="shared" si="28"/>
        <v>270</v>
      </c>
      <c r="AP57" s="21">
        <f t="shared" si="28"/>
        <v>638</v>
      </c>
      <c r="AQ57" s="21">
        <f t="shared" si="28"/>
        <v>75</v>
      </c>
      <c r="AR57" s="21">
        <f t="shared" ref="AR57" si="29">MIN(AR5:AR51)</f>
        <v>1647</v>
      </c>
      <c r="AS57" s="21">
        <f t="shared" si="28"/>
        <v>1259</v>
      </c>
      <c r="AT57" s="21">
        <f t="shared" ref="AT57:AZ57" si="30">MIN(AT5:AT51)</f>
        <v>1035</v>
      </c>
      <c r="AU57" s="21">
        <f t="shared" si="30"/>
        <v>1</v>
      </c>
      <c r="AV57" s="21">
        <f t="shared" si="30"/>
        <v>0</v>
      </c>
      <c r="AW57" s="21">
        <f t="shared" si="30"/>
        <v>0</v>
      </c>
      <c r="AX57" s="21">
        <f t="shared" si="30"/>
        <v>40</v>
      </c>
      <c r="AY57" s="21">
        <f t="shared" si="30"/>
        <v>4</v>
      </c>
      <c r="AZ57" s="18">
        <f t="shared" si="30"/>
        <v>6.8</v>
      </c>
      <c r="BA57" s="45"/>
    </row>
    <row r="58" spans="1:53" x14ac:dyDescent="0.2">
      <c r="A58" s="14" t="s">
        <v>85</v>
      </c>
      <c r="B58" s="27"/>
      <c r="C58" s="31">
        <f t="shared" ref="C58:L58" si="31">MEDIAN(C5:C51)</f>
        <v>0.17310884568455806</v>
      </c>
      <c r="D58" s="21">
        <f t="shared" si="31"/>
        <v>278.70429816788976</v>
      </c>
      <c r="E58" s="20">
        <f t="shared" si="31"/>
        <v>4.702978812513555</v>
      </c>
      <c r="F58" s="20">
        <f t="shared" si="31"/>
        <v>3.0529004425499346</v>
      </c>
      <c r="G58" s="31">
        <f t="shared" si="31"/>
        <v>0.64052433091008398</v>
      </c>
      <c r="H58" s="23">
        <f t="shared" si="31"/>
        <v>39.463300814863778</v>
      </c>
      <c r="I58" s="23">
        <f t="shared" si="31"/>
        <v>6.3205475394813933</v>
      </c>
      <c r="J58" s="35">
        <f t="shared" si="31"/>
        <v>0.31570153585271676</v>
      </c>
      <c r="K58" s="35">
        <f t="shared" si="31"/>
        <v>0.64884716345761562</v>
      </c>
      <c r="L58" s="35">
        <f t="shared" si="31"/>
        <v>8.65</v>
      </c>
      <c r="M58" s="27"/>
      <c r="N58" s="21">
        <f t="shared" ref="N58:AS58" si="32">MEDIAN(N5:N51)</f>
        <v>107534</v>
      </c>
      <c r="O58" s="24">
        <f t="shared" si="32"/>
        <v>0</v>
      </c>
      <c r="P58" s="24">
        <f t="shared" si="32"/>
        <v>763366</v>
      </c>
      <c r="Q58" s="24">
        <f t="shared" si="32"/>
        <v>4298261</v>
      </c>
      <c r="R58" s="24">
        <f t="shared" si="32"/>
        <v>0</v>
      </c>
      <c r="S58" s="24">
        <f t="shared" si="32"/>
        <v>0</v>
      </c>
      <c r="T58" s="24">
        <f t="shared" si="32"/>
        <v>0</v>
      </c>
      <c r="U58" s="24">
        <f t="shared" si="32"/>
        <v>118234</v>
      </c>
      <c r="V58" s="24">
        <f t="shared" si="32"/>
        <v>3441680</v>
      </c>
      <c r="W58" s="24">
        <f t="shared" si="32"/>
        <v>675078</v>
      </c>
      <c r="X58" s="24">
        <f t="shared" si="32"/>
        <v>546959</v>
      </c>
      <c r="Y58" s="24">
        <f t="shared" si="32"/>
        <v>50088</v>
      </c>
      <c r="Z58" s="24">
        <f t="shared" si="32"/>
        <v>62369</v>
      </c>
      <c r="AA58" s="21">
        <f t="shared" si="32"/>
        <v>0</v>
      </c>
      <c r="AB58" s="21">
        <f t="shared" si="32"/>
        <v>0</v>
      </c>
      <c r="AC58" s="20">
        <f t="shared" si="32"/>
        <v>38.5</v>
      </c>
      <c r="AD58" s="21">
        <f t="shared" si="32"/>
        <v>163948</v>
      </c>
      <c r="AE58" s="21">
        <f t="shared" si="32"/>
        <v>8788</v>
      </c>
      <c r="AF58" s="21">
        <f t="shared" si="32"/>
        <v>159942</v>
      </c>
      <c r="AG58" s="21">
        <f t="shared" si="32"/>
        <v>110409</v>
      </c>
      <c r="AH58" s="21">
        <f t="shared" si="32"/>
        <v>873317</v>
      </c>
      <c r="AI58" s="21">
        <f t="shared" si="32"/>
        <v>28386</v>
      </c>
      <c r="AJ58" s="21">
        <f t="shared" si="32"/>
        <v>45964</v>
      </c>
      <c r="AK58" s="21">
        <f t="shared" si="32"/>
        <v>20129</v>
      </c>
      <c r="AL58" s="21">
        <f t="shared" si="32"/>
        <v>586251</v>
      </c>
      <c r="AM58" s="21">
        <f t="shared" si="32"/>
        <v>10993</v>
      </c>
      <c r="AN58" s="21">
        <f t="shared" si="32"/>
        <v>1018.5</v>
      </c>
      <c r="AO58" s="21">
        <f t="shared" si="32"/>
        <v>4045</v>
      </c>
      <c r="AP58" s="21">
        <f t="shared" si="32"/>
        <v>153115.5</v>
      </c>
      <c r="AQ58" s="21">
        <f t="shared" si="32"/>
        <v>1522</v>
      </c>
      <c r="AR58" s="21">
        <f t="shared" ref="AR58" si="33">MEDIAN(AR5:AR51)</f>
        <v>26441</v>
      </c>
      <c r="AS58" s="21">
        <f t="shared" si="32"/>
        <v>26141</v>
      </c>
      <c r="AT58" s="21">
        <f t="shared" ref="AT58:AZ58" si="34">MEDIAN(AT5:AT51)</f>
        <v>66304.5</v>
      </c>
      <c r="AU58" s="21">
        <f t="shared" si="34"/>
        <v>5</v>
      </c>
      <c r="AV58" s="21">
        <f t="shared" si="34"/>
        <v>0</v>
      </c>
      <c r="AW58" s="21">
        <f t="shared" si="34"/>
        <v>0</v>
      </c>
      <c r="AX58" s="21">
        <f t="shared" si="34"/>
        <v>236</v>
      </c>
      <c r="AY58" s="21">
        <f t="shared" si="34"/>
        <v>61</v>
      </c>
      <c r="AZ58" s="18">
        <f t="shared" si="34"/>
        <v>8.65</v>
      </c>
      <c r="BA58" s="45"/>
    </row>
    <row r="59" spans="1:53" x14ac:dyDescent="0.2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</row>
    <row r="61" spans="1:53" x14ac:dyDescent="0.2">
      <c r="A61" s="32"/>
      <c r="C61" s="15" t="s">
        <v>156</v>
      </c>
    </row>
  </sheetData>
  <autoFilter ref="A4:AS51">
    <sortState ref="A2:AS48">
      <sortCondition ref="A1:A48"/>
    </sortState>
  </autoFilter>
  <printOptions horizontalCentered="1" verticalCentered="1"/>
  <pageMargins left="0.74803149606299213" right="0.74803149606299213" top="0.98425196850393704" bottom="0.98425196850393704" header="0.51181102362204722" footer="0.51181102362204722"/>
  <pageSetup orientation="landscape" r:id="rId1"/>
  <headerFooter>
    <oddHeader>2014 Full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 Data</vt:lpstr>
      <vt:lpstr>Master</vt:lpstr>
    </vt:vector>
  </TitlesOfParts>
  <Company>Counting Opinions (SQUIRE) Ltd.</Company>
  <LinksUpToDate>false</LinksUpToDate>
  <SharedDoc>false</SharedDoc>
  <HyperlinkBase>http://www.countingopinions.com/pireports/report.php?50908a6927927bea5ae0d91baeee8cce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Full Report</dc:title>
  <dc:creator>Counting Opinions (SQUIRE) Ltd.</dc:creator>
  <cp:lastModifiedBy>Ian</cp:lastModifiedBy>
  <cp:lastPrinted>2014-12-03T22:10:40Z</cp:lastPrinted>
  <dcterms:created xsi:type="dcterms:W3CDTF">2014-11-18T22:56:16Z</dcterms:created>
  <dcterms:modified xsi:type="dcterms:W3CDTF">2016-10-17T00:26:14Z</dcterms:modified>
</cp:coreProperties>
</file>